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Tomo Česen\ownCloud - Dragica Boldin Česen@cloud.123gostovanje.si\PZS KŠP\FINANCE KŠP\2025\po str.mestih 2025\"/>
    </mc:Choice>
  </mc:AlternateContent>
  <xr:revisionPtr revIDLastSave="0" documentId="13_ncr:1_{E5F1A50C-60CC-46B8-9E81-D45B2E94FF5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N17" i="1"/>
  <c r="J11" i="1"/>
  <c r="E11" i="1"/>
  <c r="D21" i="1"/>
  <c r="D20" i="1" s="1"/>
  <c r="D15" i="1" l="1"/>
  <c r="J20" i="1" l="1"/>
  <c r="K20" i="1"/>
  <c r="L20" i="1"/>
  <c r="M20" i="1"/>
  <c r="O20" i="1"/>
  <c r="P20" i="1"/>
  <c r="Q20" i="1"/>
  <c r="R20" i="1"/>
  <c r="I20" i="1"/>
  <c r="E20" i="1"/>
  <c r="N20" i="1"/>
  <c r="H33" i="1" l="1"/>
  <c r="H32" i="1"/>
  <c r="H31" i="1"/>
  <c r="H30" i="1"/>
  <c r="H29" i="1"/>
  <c r="H27" i="1"/>
  <c r="H26" i="1"/>
  <c r="H25" i="1"/>
  <c r="H22" i="1"/>
  <c r="H21" i="1"/>
  <c r="H19" i="1"/>
  <c r="H18" i="1"/>
  <c r="H17" i="1"/>
  <c r="H15" i="1"/>
  <c r="H14" i="1"/>
  <c r="H13" i="1"/>
  <c r="H12" i="1"/>
  <c r="H11" i="1"/>
  <c r="H10" i="1"/>
  <c r="H8" i="1"/>
  <c r="H7" i="1"/>
  <c r="H6" i="1"/>
  <c r="R28" i="1"/>
  <c r="Q28" i="1"/>
  <c r="P28" i="1"/>
  <c r="O28" i="1"/>
  <c r="N28" i="1"/>
  <c r="M28" i="1"/>
  <c r="L28" i="1"/>
  <c r="K28" i="1"/>
  <c r="J28" i="1"/>
  <c r="I28" i="1"/>
  <c r="R24" i="1"/>
  <c r="Q24" i="1"/>
  <c r="P24" i="1"/>
  <c r="O24" i="1"/>
  <c r="N24" i="1"/>
  <c r="M24" i="1"/>
  <c r="L24" i="1"/>
  <c r="K24" i="1"/>
  <c r="J24" i="1"/>
  <c r="I24" i="1"/>
  <c r="R16" i="1"/>
  <c r="Q16" i="1"/>
  <c r="P16" i="1"/>
  <c r="O16" i="1"/>
  <c r="N16" i="1"/>
  <c r="M16" i="1"/>
  <c r="L16" i="1"/>
  <c r="K16" i="1"/>
  <c r="J16" i="1"/>
  <c r="I16" i="1"/>
  <c r="R9" i="1"/>
  <c r="Q9" i="1"/>
  <c r="P9" i="1"/>
  <c r="O9" i="1"/>
  <c r="N9" i="1"/>
  <c r="M9" i="1"/>
  <c r="L9" i="1"/>
  <c r="K9" i="1"/>
  <c r="J9" i="1"/>
  <c r="I9" i="1"/>
  <c r="R5" i="1"/>
  <c r="Q5" i="1"/>
  <c r="P5" i="1"/>
  <c r="O5" i="1"/>
  <c r="N5" i="1"/>
  <c r="M5" i="1"/>
  <c r="L5" i="1"/>
  <c r="K5" i="1"/>
  <c r="J5" i="1"/>
  <c r="I5" i="1"/>
  <c r="E28" i="1"/>
  <c r="E24" i="1"/>
  <c r="E16" i="1"/>
  <c r="E9" i="1"/>
  <c r="E5" i="1"/>
  <c r="O3" i="1" l="1"/>
  <c r="M3" i="1"/>
  <c r="J3" i="1"/>
  <c r="R3" i="1"/>
  <c r="P3" i="1"/>
  <c r="L3" i="1"/>
  <c r="H24" i="1"/>
  <c r="H16" i="1"/>
  <c r="H20" i="1"/>
  <c r="H28" i="1"/>
  <c r="H9" i="1"/>
  <c r="I3" i="1"/>
  <c r="Q3" i="1"/>
  <c r="K3" i="1"/>
  <c r="N3" i="1"/>
  <c r="H5" i="1"/>
  <c r="E3" i="1"/>
  <c r="H3" i="1" l="1"/>
  <c r="H4" i="1" s="1"/>
  <c r="D28" i="1"/>
  <c r="D24" i="1"/>
  <c r="D16" i="1"/>
  <c r="D9" i="1"/>
  <c r="D5" i="1"/>
  <c r="D3" i="1" l="1"/>
</calcChain>
</file>

<file path=xl/sharedStrings.xml><?xml version="1.0" encoding="utf-8"?>
<sst xmlns="http://schemas.openxmlformats.org/spreadsheetml/2006/main" count="81" uniqueCount="74">
  <si>
    <t>Št. SM</t>
  </si>
  <si>
    <t>Opis stroškovnih mest (SM)</t>
  </si>
  <si>
    <t>POROČILO JAN-DECEMBER 2024</t>
  </si>
  <si>
    <t>Članarina</t>
  </si>
  <si>
    <t>Lastna dej.</t>
  </si>
  <si>
    <t>Sredstva FŠO</t>
  </si>
  <si>
    <t>Sredstva LPŠ</t>
  </si>
  <si>
    <t xml:space="preserve">Urad za mladino </t>
  </si>
  <si>
    <t>Sponzorstvo</t>
  </si>
  <si>
    <t>Donacije</t>
  </si>
  <si>
    <t>Interne
knjižbe</t>
  </si>
  <si>
    <t>Sredstva EU</t>
  </si>
  <si>
    <t>Drugi prihodki</t>
  </si>
  <si>
    <t>Ostalo</t>
  </si>
  <si>
    <t>IZID IZ PRETEKLIH LET/IZID OBDOBJA/PRENOS V NASLEDNJE L.</t>
  </si>
  <si>
    <t>Organizacijske aktivnosti</t>
  </si>
  <si>
    <t>Seje strokovnih organov</t>
  </si>
  <si>
    <t>Usposabljanja</t>
  </si>
  <si>
    <t>Ostale aktivnosti</t>
  </si>
  <si>
    <t>Nastopi in treningi po planu selektorja</t>
  </si>
  <si>
    <t xml:space="preserve">Seje izvršnega odbora </t>
  </si>
  <si>
    <t>Tekmovanja</t>
  </si>
  <si>
    <t>16.</t>
  </si>
  <si>
    <t>Komisija za športno plezanje (KŠP)</t>
  </si>
  <si>
    <t>16.1.</t>
  </si>
  <si>
    <t>16.1.2.</t>
  </si>
  <si>
    <t>16.1.3.</t>
  </si>
  <si>
    <t>16.1.9.</t>
  </si>
  <si>
    <t>16.2.</t>
  </si>
  <si>
    <t>16.2.1.</t>
  </si>
  <si>
    <t>Izpiti športni plezalci</t>
  </si>
  <si>
    <t>16.2.2.</t>
  </si>
  <si>
    <t>Inštruktorji in vaditelji</t>
  </si>
  <si>
    <t>16.2.3.</t>
  </si>
  <si>
    <t>Postavljalci, licenčni seminar</t>
  </si>
  <si>
    <t>16.2.4.</t>
  </si>
  <si>
    <t>Seminar plezanje v šoli</t>
  </si>
  <si>
    <t>16.2.5.</t>
  </si>
  <si>
    <t>Opremljevalci, seminar in izpiti</t>
  </si>
  <si>
    <t>16.2.6.</t>
  </si>
  <si>
    <t>Seminar in izpiti trenerjev</t>
  </si>
  <si>
    <t>16.3.</t>
  </si>
  <si>
    <t>Mladinska reprezentanca v šp. plezanju</t>
  </si>
  <si>
    <t>16.3.1.</t>
  </si>
  <si>
    <t>16.3.3.</t>
  </si>
  <si>
    <t>MR sofinanciranje skupnih stroškov dela in materiala</t>
  </si>
  <si>
    <t>16.3.9.</t>
  </si>
  <si>
    <t>16.4.</t>
  </si>
  <si>
    <t>Članska reprezentaca v šp. plezanju</t>
  </si>
  <si>
    <t>16.4.1.</t>
  </si>
  <si>
    <t>16.4.3.</t>
  </si>
  <si>
    <t>ČR sofinanciranje skupnih stroškov dela in materiala</t>
  </si>
  <si>
    <t>16.5.</t>
  </si>
  <si>
    <t>16.5.1.</t>
  </si>
  <si>
    <t>Državno prvenstvo RS</t>
  </si>
  <si>
    <t>16.5.3.</t>
  </si>
  <si>
    <t>Državno prvenstvo osnovnih šol</t>
  </si>
  <si>
    <t>16.5.4.</t>
  </si>
  <si>
    <t>Državno prvenstvo srednjih šol</t>
  </si>
  <si>
    <t>16.6.</t>
  </si>
  <si>
    <t>16.6.1.</t>
  </si>
  <si>
    <t>Razglasitev najuspešnejših šp.plezalcev</t>
  </si>
  <si>
    <t>16.6.2.</t>
  </si>
  <si>
    <t>Plezališča Slovenije</t>
  </si>
  <si>
    <t>16.6.4.</t>
  </si>
  <si>
    <t>TC Šiška</t>
  </si>
  <si>
    <t>16.6.7.</t>
  </si>
  <si>
    <t>Spletna stran, prenova informatike</t>
  </si>
  <si>
    <t>16.6.9.</t>
  </si>
  <si>
    <t>REBALANS FIN. NAČRTA 2025</t>
  </si>
  <si>
    <t>16.4.9.</t>
  </si>
  <si>
    <t>POROČILO 2025 ŠE NE KONČNO</t>
  </si>
  <si>
    <t>PRIHODKI POROČILO 2025 ŠE NE KONČNO</t>
  </si>
  <si>
    <t>POROČILO 2025 KŠP_KNJIŽENO DO 29.1.2026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</si>
</sst>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7"/>
      <color rgb="FF000000"/>
      <name val="Tahoma"/>
      <family val="2"/>
      <charset val="238"/>
    </font>
    <font>
      <sz val="7"/>
      <color rgb="FF000000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8" fillId="9" borderId="0">
      <alignment horizontal="left" vertical="center"/>
    </xf>
    <xf numFmtId="0" fontId="8" fillId="9" borderId="0">
      <alignment horizontal="right" vertical="center"/>
    </xf>
    <xf numFmtId="0" fontId="9" fillId="0" borderId="0">
      <alignment horizontal="left" vertical="top"/>
    </xf>
    <xf numFmtId="0" fontId="9" fillId="0" borderId="0">
      <alignment horizontal="right" vertical="top"/>
    </xf>
  </cellStyleXfs>
  <cellXfs count="4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6" borderId="0" xfId="0" applyFont="1" applyFill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1" fillId="6" borderId="0" xfId="0" applyFont="1" applyFill="1"/>
    <xf numFmtId="0" fontId="1" fillId="7" borderId="1" xfId="0" applyFont="1" applyFill="1" applyBorder="1" applyAlignment="1">
      <alignment horizontal="right"/>
    </xf>
    <xf numFmtId="0" fontId="1" fillId="7" borderId="1" xfId="0" applyFont="1" applyFill="1" applyBorder="1"/>
    <xf numFmtId="3" fontId="1" fillId="7" borderId="1" xfId="0" applyNumberFormat="1" applyFont="1" applyFill="1" applyBorder="1"/>
    <xf numFmtId="4" fontId="1" fillId="7" borderId="1" xfId="0" applyNumberFormat="1" applyFont="1" applyFill="1" applyBorder="1"/>
    <xf numFmtId="0" fontId="1" fillId="7" borderId="0" xfId="0" applyFont="1" applyFill="1"/>
    <xf numFmtId="16" fontId="1" fillId="8" borderId="1" xfId="0" applyNumberFormat="1" applyFont="1" applyFill="1" applyBorder="1" applyAlignment="1">
      <alignment horizontal="right"/>
    </xf>
    <xf numFmtId="0" fontId="1" fillId="8" borderId="1" xfId="0" applyFont="1" applyFill="1" applyBorder="1"/>
    <xf numFmtId="3" fontId="1" fillId="8" borderId="1" xfId="0" applyNumberFormat="1" applyFont="1" applyFill="1" applyBorder="1"/>
    <xf numFmtId="4" fontId="1" fillId="8" borderId="1" xfId="0" applyNumberFormat="1" applyFont="1" applyFill="1" applyBorder="1"/>
    <xf numFmtId="0" fontId="1" fillId="8" borderId="0" xfId="0" applyFont="1" applyFill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/>
    <xf numFmtId="4" fontId="3" fillId="0" borderId="1" xfId="0" applyNumberFormat="1" applyFont="1" applyBorder="1"/>
    <xf numFmtId="4" fontId="5" fillId="0" borderId="1" xfId="0" applyNumberFormat="1" applyFont="1" applyBorder="1"/>
    <xf numFmtId="4" fontId="4" fillId="7" borderId="1" xfId="0" applyNumberFormat="1" applyFont="1" applyFill="1" applyBorder="1"/>
    <xf numFmtId="4" fontId="3" fillId="0" borderId="0" xfId="0" applyNumberFormat="1" applyFont="1"/>
    <xf numFmtId="0" fontId="6" fillId="5" borderId="1" xfId="0" applyFont="1" applyFill="1" applyBorder="1" applyAlignment="1">
      <alignment horizontal="right"/>
    </xf>
    <xf numFmtId="0" fontId="6" fillId="5" borderId="1" xfId="0" applyFont="1" applyFill="1" applyBorder="1"/>
    <xf numFmtId="3" fontId="6" fillId="5" borderId="1" xfId="0" applyNumberFormat="1" applyFont="1" applyFill="1" applyBorder="1"/>
    <xf numFmtId="4" fontId="6" fillId="5" borderId="1" xfId="0" applyNumberFormat="1" applyFont="1" applyFill="1" applyBorder="1"/>
    <xf numFmtId="4" fontId="7" fillId="5" borderId="1" xfId="0" applyNumberFormat="1" applyFont="1" applyFill="1" applyBorder="1"/>
    <xf numFmtId="0" fontId="6" fillId="6" borderId="0" xfId="0" applyFont="1" applyFill="1"/>
    <xf numFmtId="0" fontId="6" fillId="5" borderId="0" xfId="0" applyFont="1" applyFill="1"/>
    <xf numFmtId="0" fontId="3" fillId="0" borderId="0" xfId="0" applyFont="1" applyAlignment="1">
      <alignment horizontal="right"/>
    </xf>
    <xf numFmtId="3" fontId="3" fillId="0" borderId="0" xfId="0" applyNumberFormat="1" applyFont="1"/>
    <xf numFmtId="4" fontId="5" fillId="0" borderId="0" xfId="0" applyNumberFormat="1" applyFont="1"/>
    <xf numFmtId="4" fontId="4" fillId="3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/>
    <xf numFmtId="3" fontId="3" fillId="5" borderId="1" xfId="0" applyNumberFormat="1" applyFont="1" applyFill="1" applyBorder="1"/>
    <xf numFmtId="4" fontId="1" fillId="7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</cellXfs>
  <cellStyles count="5">
    <cellStyle name="Navadno" xfId="0" builtinId="0"/>
    <cellStyle name="S12" xfId="4" xr:uid="{D2FD4FCF-4106-455F-A9E0-3FCDB0AE95F7}"/>
    <cellStyle name="S13" xfId="3" xr:uid="{E2DBD4AA-6BB8-4A0B-B417-89321FD171B9}"/>
    <cellStyle name="S6" xfId="1" xr:uid="{5AC3170E-9B85-4947-85DD-F4F6F0FC8205}"/>
    <cellStyle name="S7" xfId="2" xr:uid="{9B4D2D5E-44CC-4A0C-B9B8-27CDF29477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T33"/>
  <sheetViews>
    <sheetView tabSelected="1"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36" sqref="K36"/>
    </sheetView>
  </sheetViews>
  <sheetFormatPr defaultColWidth="9.140625" defaultRowHeight="18.75" outlineLevelRow="1" x14ac:dyDescent="0.3"/>
  <cols>
    <col min="1" max="1" width="12.28515625" style="33" customWidth="1"/>
    <col min="2" max="2" width="54.140625" style="4" customWidth="1"/>
    <col min="3" max="3" width="17.7109375" style="25" customWidth="1"/>
    <col min="4" max="4" width="17.7109375" style="34" customWidth="1"/>
    <col min="5" max="5" width="17.7109375" style="25" customWidth="1"/>
    <col min="6" max="6" width="16.7109375" style="25" customWidth="1"/>
    <col min="7" max="7" width="16.7109375" style="34" customWidth="1"/>
    <col min="8" max="8" width="16.7109375" style="25" customWidth="1"/>
    <col min="9" max="9" width="11.85546875" style="35" bestFit="1" customWidth="1"/>
    <col min="10" max="10" width="13.7109375" style="35" bestFit="1" customWidth="1"/>
    <col min="11" max="11" width="16.28515625" style="35" bestFit="1" customWidth="1"/>
    <col min="12" max="12" width="15.7109375" style="35" bestFit="1" customWidth="1"/>
    <col min="13" max="14" width="18.7109375" style="35" customWidth="1"/>
    <col min="15" max="15" width="11.140625" style="35" bestFit="1" customWidth="1"/>
    <col min="16" max="16" width="12.7109375" style="35" bestFit="1" customWidth="1"/>
    <col min="17" max="17" width="14.85546875" style="35" bestFit="1" customWidth="1"/>
    <col min="18" max="18" width="17.7109375" style="35" bestFit="1" customWidth="1"/>
    <col min="19" max="19" width="16.42578125" style="3" bestFit="1" customWidth="1"/>
    <col min="20" max="722" width="9.140625" style="3"/>
    <col min="723" max="16384" width="9.140625" style="4"/>
  </cols>
  <sheetData>
    <row r="1" spans="1:722" ht="30" customHeight="1" x14ac:dyDescent="0.3">
      <c r="A1" s="1"/>
      <c r="B1" s="2" t="s">
        <v>73</v>
      </c>
      <c r="C1" s="42"/>
      <c r="D1" s="42"/>
      <c r="E1" s="42"/>
      <c r="F1" s="43"/>
      <c r="G1" s="43"/>
      <c r="H1" s="43"/>
      <c r="I1" s="41" t="s">
        <v>72</v>
      </c>
      <c r="J1" s="41"/>
      <c r="K1" s="41"/>
      <c r="L1" s="41"/>
      <c r="M1" s="41"/>
      <c r="N1" s="41"/>
      <c r="O1" s="41"/>
      <c r="P1" s="41"/>
      <c r="Q1" s="41"/>
      <c r="R1" s="41"/>
    </row>
    <row r="2" spans="1:722" ht="51" customHeight="1" x14ac:dyDescent="0.3">
      <c r="A2" s="1" t="s">
        <v>0</v>
      </c>
      <c r="B2" s="5" t="s">
        <v>1</v>
      </c>
      <c r="C2" s="36" t="s">
        <v>2</v>
      </c>
      <c r="D2" s="6" t="s">
        <v>69</v>
      </c>
      <c r="E2" s="36" t="s">
        <v>71</v>
      </c>
      <c r="F2" s="37" t="s">
        <v>2</v>
      </c>
      <c r="G2" s="7" t="s">
        <v>69</v>
      </c>
      <c r="H2" s="37" t="s">
        <v>71</v>
      </c>
      <c r="I2" s="40" t="s">
        <v>3</v>
      </c>
      <c r="J2" s="40" t="s">
        <v>4</v>
      </c>
      <c r="K2" s="40" t="s">
        <v>5</v>
      </c>
      <c r="L2" s="40" t="s">
        <v>6</v>
      </c>
      <c r="M2" s="40" t="s">
        <v>7</v>
      </c>
      <c r="N2" s="40" t="s">
        <v>8</v>
      </c>
      <c r="O2" s="40" t="s">
        <v>9</v>
      </c>
      <c r="P2" s="40" t="s">
        <v>10</v>
      </c>
      <c r="Q2" s="40" t="s">
        <v>11</v>
      </c>
      <c r="R2" s="40" t="s">
        <v>12</v>
      </c>
    </row>
    <row r="3" spans="1:722" s="13" customFormat="1" x14ac:dyDescent="0.3">
      <c r="A3" s="9" t="s">
        <v>22</v>
      </c>
      <c r="B3" s="10" t="s">
        <v>23</v>
      </c>
      <c r="C3" s="12">
        <v>1047576.9400000001</v>
      </c>
      <c r="D3" s="11">
        <f>+D5+D9+D16+D20+D24+D28</f>
        <v>927913.36</v>
      </c>
      <c r="E3" s="12">
        <f>+E5+E9+E16+E20+E24+E28</f>
        <v>1012868.0800000001</v>
      </c>
      <c r="F3" s="12">
        <v>1016345.78</v>
      </c>
      <c r="G3" s="11">
        <v>934285</v>
      </c>
      <c r="H3" s="12">
        <f>SUM(I3:R3)</f>
        <v>1058872.6499999999</v>
      </c>
      <c r="I3" s="24">
        <f t="shared" ref="I3:R3" si="0">+I5+I9+I16+I20+I24+I28</f>
        <v>0</v>
      </c>
      <c r="J3" s="24">
        <f t="shared" si="0"/>
        <v>96590.27</v>
      </c>
      <c r="K3" s="24">
        <f t="shared" si="0"/>
        <v>227347</v>
      </c>
      <c r="L3" s="24">
        <f t="shared" si="0"/>
        <v>539728.71</v>
      </c>
      <c r="M3" s="24">
        <f t="shared" si="0"/>
        <v>0</v>
      </c>
      <c r="N3" s="24">
        <f t="shared" si="0"/>
        <v>181000</v>
      </c>
      <c r="O3" s="24">
        <f t="shared" si="0"/>
        <v>0</v>
      </c>
      <c r="P3" s="24">
        <f t="shared" si="0"/>
        <v>11866.99</v>
      </c>
      <c r="Q3" s="24">
        <f t="shared" si="0"/>
        <v>0</v>
      </c>
      <c r="R3" s="24">
        <f t="shared" si="0"/>
        <v>2339.6800000000003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</row>
    <row r="4" spans="1:722" s="32" customFormat="1" x14ac:dyDescent="0.3">
      <c r="A4" s="26"/>
      <c r="B4" s="27" t="s">
        <v>14</v>
      </c>
      <c r="C4" s="29"/>
      <c r="D4" s="28"/>
      <c r="E4" s="29"/>
      <c r="F4" s="29">
        <v>-31231.16</v>
      </c>
      <c r="G4" s="39">
        <v>-23971.52</v>
      </c>
      <c r="H4" s="38">
        <f>+H3-E3</f>
        <v>46004.569999999832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</row>
    <row r="5" spans="1:722" s="18" customFormat="1" x14ac:dyDescent="0.3">
      <c r="A5" s="14" t="s">
        <v>24</v>
      </c>
      <c r="B5" s="15" t="s">
        <v>15</v>
      </c>
      <c r="C5" s="17">
        <v>11476.82</v>
      </c>
      <c r="D5" s="16">
        <f>SUM(D6:D8)</f>
        <v>7150</v>
      </c>
      <c r="E5" s="17">
        <f>SUM(E6:E8)</f>
        <v>13010.99</v>
      </c>
      <c r="F5" s="17">
        <v>0</v>
      </c>
      <c r="G5" s="16">
        <v>0</v>
      </c>
      <c r="H5" s="17">
        <f t="shared" ref="H5:H22" si="1">SUM(I5:R5)</f>
        <v>0</v>
      </c>
      <c r="I5" s="17">
        <f t="shared" ref="I5" si="2">SUM(I6:I8)</f>
        <v>0</v>
      </c>
      <c r="J5" s="17">
        <f t="shared" ref="J5" si="3">SUM(J6:J8)</f>
        <v>0</v>
      </c>
      <c r="K5" s="17">
        <f t="shared" ref="K5" si="4">SUM(K6:K8)</f>
        <v>0</v>
      </c>
      <c r="L5" s="17">
        <f t="shared" ref="L5" si="5">SUM(L6:L8)</f>
        <v>0</v>
      </c>
      <c r="M5" s="17">
        <f t="shared" ref="M5" si="6">SUM(M6:M8)</f>
        <v>0</v>
      </c>
      <c r="N5" s="17">
        <f t="shared" ref="N5" si="7">SUM(N6:N8)</f>
        <v>0</v>
      </c>
      <c r="O5" s="17">
        <f t="shared" ref="O5" si="8">SUM(O6:O8)</f>
        <v>0</v>
      </c>
      <c r="P5" s="17">
        <f t="shared" ref="P5" si="9">SUM(P6:P8)</f>
        <v>0</v>
      </c>
      <c r="Q5" s="17">
        <f t="shared" ref="Q5" si="10">SUM(Q6:Q8)</f>
        <v>0</v>
      </c>
      <c r="R5" s="17">
        <f t="shared" ref="R5" si="11">SUM(R6:R8)</f>
        <v>0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</row>
    <row r="6" spans="1:722" outlineLevel="1" x14ac:dyDescent="0.3">
      <c r="A6" s="19" t="s">
        <v>25</v>
      </c>
      <c r="B6" s="20" t="s">
        <v>20</v>
      </c>
      <c r="C6" s="22">
        <v>44.94</v>
      </c>
      <c r="D6" s="21">
        <v>150</v>
      </c>
      <c r="E6" s="22">
        <v>249.83</v>
      </c>
      <c r="F6" s="22">
        <v>0</v>
      </c>
      <c r="G6" s="21"/>
      <c r="H6" s="22">
        <f t="shared" si="1"/>
        <v>0</v>
      </c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722" outlineLevel="1" x14ac:dyDescent="0.3">
      <c r="A7" s="19" t="s">
        <v>26</v>
      </c>
      <c r="B7" s="20" t="s">
        <v>16</v>
      </c>
      <c r="C7" s="22">
        <v>165</v>
      </c>
      <c r="D7" s="21"/>
      <c r="E7" s="22"/>
      <c r="F7" s="22">
        <v>0</v>
      </c>
      <c r="G7" s="21"/>
      <c r="H7" s="22">
        <f t="shared" si="1"/>
        <v>0</v>
      </c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722" outlineLevel="1" x14ac:dyDescent="0.3">
      <c r="A8" s="19" t="s">
        <v>27</v>
      </c>
      <c r="B8" s="20" t="s">
        <v>13</v>
      </c>
      <c r="C8" s="22">
        <v>11266.88</v>
      </c>
      <c r="D8" s="21">
        <v>7000</v>
      </c>
      <c r="E8" s="22">
        <v>12761.16</v>
      </c>
      <c r="F8" s="22">
        <v>0</v>
      </c>
      <c r="G8" s="21"/>
      <c r="H8" s="22">
        <f t="shared" si="1"/>
        <v>0</v>
      </c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1:722" s="18" customFormat="1" x14ac:dyDescent="0.3">
      <c r="A9" s="14" t="s">
        <v>28</v>
      </c>
      <c r="B9" s="15" t="s">
        <v>17</v>
      </c>
      <c r="C9" s="17">
        <v>57744.280000000006</v>
      </c>
      <c r="D9" s="16">
        <f>SUM(D10:D15)</f>
        <v>27890</v>
      </c>
      <c r="E9" s="17">
        <f>SUM(E10:E15)</f>
        <v>44370.87</v>
      </c>
      <c r="F9" s="17">
        <v>76475</v>
      </c>
      <c r="G9" s="16">
        <v>36400</v>
      </c>
      <c r="H9" s="17">
        <f t="shared" si="1"/>
        <v>52474.770000000004</v>
      </c>
      <c r="I9" s="17">
        <f t="shared" ref="I9:R9" si="12">SUM(I10:I15)</f>
        <v>0</v>
      </c>
      <c r="J9" s="17">
        <f t="shared" si="12"/>
        <v>52204.770000000004</v>
      </c>
      <c r="K9" s="17">
        <f t="shared" si="12"/>
        <v>0</v>
      </c>
      <c r="L9" s="17">
        <f t="shared" si="12"/>
        <v>0</v>
      </c>
      <c r="M9" s="17">
        <f t="shared" si="12"/>
        <v>0</v>
      </c>
      <c r="N9" s="17">
        <f t="shared" si="12"/>
        <v>0</v>
      </c>
      <c r="O9" s="17">
        <f t="shared" si="12"/>
        <v>0</v>
      </c>
      <c r="P9" s="17">
        <f t="shared" si="12"/>
        <v>270</v>
      </c>
      <c r="Q9" s="17">
        <f t="shared" si="12"/>
        <v>0</v>
      </c>
      <c r="R9" s="17">
        <f t="shared" si="12"/>
        <v>0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</row>
    <row r="10" spans="1:722" outlineLevel="1" x14ac:dyDescent="0.3">
      <c r="A10" s="19" t="s">
        <v>29</v>
      </c>
      <c r="B10" s="20" t="s">
        <v>30</v>
      </c>
      <c r="C10" s="22">
        <v>11065.34</v>
      </c>
      <c r="D10" s="21">
        <v>7500</v>
      </c>
      <c r="E10" s="22">
        <v>6192.7</v>
      </c>
      <c r="F10" s="22">
        <v>11830</v>
      </c>
      <c r="G10" s="21">
        <v>11830</v>
      </c>
      <c r="H10" s="22">
        <f t="shared" si="1"/>
        <v>10140</v>
      </c>
      <c r="I10" s="23"/>
      <c r="J10" s="23">
        <v>10140</v>
      </c>
      <c r="K10" s="23"/>
      <c r="L10" s="23"/>
      <c r="M10" s="23"/>
      <c r="N10" s="23"/>
      <c r="O10" s="23"/>
      <c r="P10" s="23"/>
      <c r="Q10" s="23"/>
      <c r="R10" s="23"/>
    </row>
    <row r="11" spans="1:722" outlineLevel="1" x14ac:dyDescent="0.3">
      <c r="A11" s="19" t="s">
        <v>31</v>
      </c>
      <c r="B11" s="20" t="s">
        <v>32</v>
      </c>
      <c r="C11" s="22">
        <v>43428.959999999999</v>
      </c>
      <c r="D11" s="21">
        <v>8190</v>
      </c>
      <c r="E11" s="22">
        <f>18558.4+1500</f>
        <v>20058.400000000001</v>
      </c>
      <c r="F11" s="22">
        <v>60045</v>
      </c>
      <c r="G11" s="21">
        <v>10500</v>
      </c>
      <c r="H11" s="22">
        <f t="shared" si="1"/>
        <v>24130</v>
      </c>
      <c r="I11" s="23"/>
      <c r="J11" s="23">
        <f>21280+2850</f>
        <v>24130</v>
      </c>
      <c r="K11" s="23"/>
      <c r="L11" s="23"/>
      <c r="M11" s="23"/>
      <c r="N11" s="23"/>
      <c r="O11" s="23"/>
      <c r="P11" s="23"/>
      <c r="Q11" s="23"/>
      <c r="R11" s="23"/>
    </row>
    <row r="12" spans="1:722" outlineLevel="1" x14ac:dyDescent="0.3">
      <c r="A12" s="19" t="s">
        <v>33</v>
      </c>
      <c r="B12" s="20" t="s">
        <v>34</v>
      </c>
      <c r="C12" s="22">
        <v>3249.98</v>
      </c>
      <c r="D12" s="21"/>
      <c r="E12" s="22"/>
      <c r="F12" s="22">
        <v>4600</v>
      </c>
      <c r="G12" s="21"/>
      <c r="H12" s="22">
        <f t="shared" si="1"/>
        <v>0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spans="1:722" outlineLevel="1" x14ac:dyDescent="0.3">
      <c r="A13" s="19" t="s">
        <v>35</v>
      </c>
      <c r="B13" s="20" t="s">
        <v>36</v>
      </c>
      <c r="C13" s="22"/>
      <c r="D13" s="21">
        <v>600</v>
      </c>
      <c r="E13" s="22">
        <v>905</v>
      </c>
      <c r="F13" s="22">
        <v>0</v>
      </c>
      <c r="G13" s="21">
        <v>1770</v>
      </c>
      <c r="H13" s="22">
        <f t="shared" si="1"/>
        <v>990</v>
      </c>
      <c r="I13" s="23"/>
      <c r="J13" s="23">
        <v>720</v>
      </c>
      <c r="K13" s="23"/>
      <c r="L13" s="23"/>
      <c r="M13" s="23"/>
      <c r="N13" s="23"/>
      <c r="O13" s="23"/>
      <c r="P13" s="23">
        <v>270</v>
      </c>
      <c r="Q13" s="23"/>
      <c r="R13" s="23"/>
    </row>
    <row r="14" spans="1:722" outlineLevel="1" x14ac:dyDescent="0.3">
      <c r="A14" s="19" t="s">
        <v>37</v>
      </c>
      <c r="B14" s="20" t="s">
        <v>38</v>
      </c>
      <c r="C14" s="22"/>
      <c r="D14" s="21">
        <v>2000</v>
      </c>
      <c r="E14" s="22"/>
      <c r="F14" s="22">
        <v>0</v>
      </c>
      <c r="G14" s="21">
        <v>2700</v>
      </c>
      <c r="H14" s="22">
        <f t="shared" si="1"/>
        <v>0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722" outlineLevel="1" x14ac:dyDescent="0.3">
      <c r="A15" s="19" t="s">
        <v>39</v>
      </c>
      <c r="B15" s="20" t="s">
        <v>40</v>
      </c>
      <c r="C15" s="22"/>
      <c r="D15" s="21">
        <f>12*800</f>
        <v>9600</v>
      </c>
      <c r="E15" s="22">
        <v>17214.77</v>
      </c>
      <c r="F15" s="22">
        <v>0</v>
      </c>
      <c r="G15" s="21">
        <v>9600</v>
      </c>
      <c r="H15" s="22">
        <f t="shared" si="1"/>
        <v>17214.77</v>
      </c>
      <c r="I15" s="23"/>
      <c r="J15" s="23">
        <v>17214.77</v>
      </c>
      <c r="K15" s="23"/>
      <c r="L15" s="23"/>
      <c r="M15" s="23"/>
      <c r="N15" s="23"/>
      <c r="O15" s="23"/>
      <c r="P15" s="23"/>
      <c r="Q15" s="23"/>
      <c r="R15" s="23"/>
    </row>
    <row r="16" spans="1:722" s="18" customFormat="1" x14ac:dyDescent="0.3">
      <c r="A16" s="14" t="s">
        <v>41</v>
      </c>
      <c r="B16" s="15" t="s">
        <v>42</v>
      </c>
      <c r="C16" s="17">
        <v>231515.44</v>
      </c>
      <c r="D16" s="16">
        <f>SUM(D17:D19)</f>
        <v>264228.34999999998</v>
      </c>
      <c r="E16" s="17">
        <f>SUM(E17:E19)</f>
        <v>281059.24</v>
      </c>
      <c r="F16" s="17">
        <v>245852.52000000002</v>
      </c>
      <c r="G16" s="16">
        <v>281294</v>
      </c>
      <c r="H16" s="17">
        <f t="shared" si="1"/>
        <v>298886.15000000002</v>
      </c>
      <c r="I16" s="17">
        <f t="shared" ref="I16" si="13">SUM(I17:I19)</f>
        <v>0</v>
      </c>
      <c r="J16" s="17">
        <f t="shared" ref="J16" si="14">SUM(J17:J19)</f>
        <v>6550.5</v>
      </c>
      <c r="K16" s="17">
        <f t="shared" ref="K16" si="15">SUM(K17:K19)</f>
        <v>121091</v>
      </c>
      <c r="L16" s="17">
        <f t="shared" ref="L16" si="16">SUM(L17:L19)</f>
        <v>153744.65</v>
      </c>
      <c r="M16" s="17">
        <f t="shared" ref="M16" si="17">SUM(M17:M19)</f>
        <v>0</v>
      </c>
      <c r="N16" s="17">
        <f t="shared" ref="N16" si="18">SUM(N17:N19)</f>
        <v>17500</v>
      </c>
      <c r="O16" s="17">
        <f t="shared" ref="O16" si="19">SUM(O17:O19)</f>
        <v>0</v>
      </c>
      <c r="P16" s="17">
        <f t="shared" ref="P16" si="20">SUM(P17:P19)</f>
        <v>0</v>
      </c>
      <c r="Q16" s="17">
        <f t="shared" ref="Q16" si="21">SUM(Q17:Q19)</f>
        <v>0</v>
      </c>
      <c r="R16" s="17">
        <f t="shared" ref="R16" si="22">SUM(R17:R19)</f>
        <v>0</v>
      </c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N16" s="8"/>
      <c r="RO16" s="8"/>
      <c r="RP16" s="8"/>
      <c r="RQ16" s="8"/>
      <c r="RR16" s="8"/>
      <c r="RS16" s="8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SG16" s="8"/>
      <c r="SH16" s="8"/>
      <c r="SI16" s="8"/>
      <c r="SJ16" s="8"/>
      <c r="SK16" s="8"/>
      <c r="SL16" s="8"/>
      <c r="SM16" s="8"/>
      <c r="SN16" s="8"/>
      <c r="SO16" s="8"/>
      <c r="SP16" s="8"/>
      <c r="SQ16" s="8"/>
      <c r="SR16" s="8"/>
      <c r="SS16" s="8"/>
      <c r="ST16" s="8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P16" s="8"/>
      <c r="TQ16" s="8"/>
      <c r="TR16" s="8"/>
      <c r="TS16" s="8"/>
      <c r="TT16" s="8"/>
      <c r="TU16" s="8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Q16" s="8"/>
      <c r="UR16" s="8"/>
      <c r="US16" s="8"/>
      <c r="UT16" s="8"/>
      <c r="UU16" s="8"/>
      <c r="UV16" s="8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R16" s="8"/>
      <c r="VS16" s="8"/>
      <c r="VT16" s="8"/>
      <c r="VU16" s="8"/>
      <c r="VV16" s="8"/>
      <c r="VW16" s="8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S16" s="8"/>
      <c r="WT16" s="8"/>
      <c r="WU16" s="8"/>
      <c r="WV16" s="8"/>
      <c r="WW16" s="8"/>
      <c r="WX16" s="8"/>
      <c r="WY16" s="8"/>
      <c r="WZ16" s="8"/>
      <c r="XA16" s="8"/>
      <c r="XB16" s="8"/>
      <c r="XC16" s="8"/>
      <c r="XD16" s="8"/>
      <c r="XE16" s="8"/>
      <c r="XF16" s="8"/>
      <c r="XG16" s="8"/>
      <c r="XH16" s="8"/>
      <c r="XI16" s="8"/>
      <c r="XJ16" s="8"/>
      <c r="XK16" s="8"/>
      <c r="XL16" s="8"/>
      <c r="XM16" s="8"/>
      <c r="XN16" s="8"/>
      <c r="XO16" s="8"/>
      <c r="XP16" s="8"/>
      <c r="XQ16" s="8"/>
      <c r="XR16" s="8"/>
      <c r="XS16" s="8"/>
      <c r="XT16" s="8"/>
      <c r="XU16" s="8"/>
      <c r="XV16" s="8"/>
      <c r="XW16" s="8"/>
      <c r="XX16" s="8"/>
      <c r="XY16" s="8"/>
      <c r="XZ16" s="8"/>
      <c r="YA16" s="8"/>
      <c r="YB16" s="8"/>
      <c r="YC16" s="8"/>
      <c r="YD16" s="8"/>
      <c r="YE16" s="8"/>
      <c r="YF16" s="8"/>
      <c r="YG16" s="8"/>
      <c r="YH16" s="8"/>
      <c r="YI16" s="8"/>
      <c r="YJ16" s="8"/>
      <c r="YK16" s="8"/>
      <c r="YL16" s="8"/>
      <c r="YM16" s="8"/>
      <c r="YN16" s="8"/>
      <c r="YO16" s="8"/>
      <c r="YP16" s="8"/>
      <c r="YQ16" s="8"/>
      <c r="YR16" s="8"/>
      <c r="YS16" s="8"/>
      <c r="YT16" s="8"/>
      <c r="YU16" s="8"/>
      <c r="YV16" s="8"/>
      <c r="YW16" s="8"/>
      <c r="YX16" s="8"/>
      <c r="YY16" s="8"/>
      <c r="YZ16" s="8"/>
      <c r="ZA16" s="8"/>
      <c r="ZB16" s="8"/>
      <c r="ZC16" s="8"/>
      <c r="ZD16" s="8"/>
      <c r="ZE16" s="8"/>
      <c r="ZF16" s="8"/>
      <c r="ZG16" s="8"/>
      <c r="ZH16" s="8"/>
      <c r="ZI16" s="8"/>
      <c r="ZJ16" s="8"/>
      <c r="ZK16" s="8"/>
      <c r="ZL16" s="8"/>
      <c r="ZM16" s="8"/>
      <c r="ZN16" s="8"/>
      <c r="ZO16" s="8"/>
      <c r="ZP16" s="8"/>
      <c r="ZQ16" s="8"/>
      <c r="ZR16" s="8"/>
      <c r="ZS16" s="8"/>
      <c r="ZT16" s="8"/>
      <c r="ZU16" s="8"/>
      <c r="ZV16" s="8"/>
      <c r="ZW16" s="8"/>
      <c r="ZX16" s="8"/>
      <c r="ZY16" s="8"/>
      <c r="ZZ16" s="8"/>
      <c r="AAA16" s="8"/>
      <c r="AAB16" s="8"/>
      <c r="AAC16" s="8"/>
      <c r="AAD16" s="8"/>
      <c r="AAE16" s="8"/>
      <c r="AAF16" s="8"/>
      <c r="AAG16" s="8"/>
      <c r="AAH16" s="8"/>
      <c r="AAI16" s="8"/>
      <c r="AAJ16" s="8"/>
      <c r="AAK16" s="8"/>
      <c r="AAL16" s="8"/>
      <c r="AAM16" s="8"/>
      <c r="AAN16" s="8"/>
      <c r="AAO16" s="8"/>
      <c r="AAP16" s="8"/>
      <c r="AAQ16" s="8"/>
      <c r="AAR16" s="8"/>
      <c r="AAS16" s="8"/>
      <c r="AAT16" s="8"/>
    </row>
    <row r="17" spans="1:722" ht="19.5" customHeight="1" outlineLevel="1" x14ac:dyDescent="0.3">
      <c r="A17" s="19" t="s">
        <v>43</v>
      </c>
      <c r="B17" s="20" t="s">
        <v>19</v>
      </c>
      <c r="C17" s="22">
        <v>195471.55</v>
      </c>
      <c r="D17" s="21">
        <v>223003</v>
      </c>
      <c r="E17" s="22">
        <v>239833.89</v>
      </c>
      <c r="F17" s="22">
        <v>245852.52000000002</v>
      </c>
      <c r="G17" s="21">
        <v>240068</v>
      </c>
      <c r="H17" s="22">
        <f t="shared" si="1"/>
        <v>298886.15000000002</v>
      </c>
      <c r="I17" s="23"/>
      <c r="J17" s="23">
        <v>6550.5</v>
      </c>
      <c r="K17" s="23">
        <v>121091</v>
      </c>
      <c r="L17" s="23">
        <v>153744.65</v>
      </c>
      <c r="M17" s="23"/>
      <c r="N17" s="23">
        <f>35000/2</f>
        <v>17500</v>
      </c>
      <c r="O17" s="23"/>
      <c r="P17" s="23"/>
      <c r="Q17" s="23"/>
      <c r="R17" s="23"/>
    </row>
    <row r="18" spans="1:722" outlineLevel="1" x14ac:dyDescent="0.3">
      <c r="A18" s="19" t="s">
        <v>44</v>
      </c>
      <c r="B18" s="20" t="s">
        <v>45</v>
      </c>
      <c r="C18" s="22">
        <v>36007.879999999997</v>
      </c>
      <c r="D18" s="21">
        <v>41225.35</v>
      </c>
      <c r="E18" s="22">
        <v>41225.35</v>
      </c>
      <c r="F18" s="22">
        <v>0</v>
      </c>
      <c r="G18" s="21">
        <v>41225</v>
      </c>
      <c r="H18" s="22">
        <f t="shared" si="1"/>
        <v>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pans="1:722" outlineLevel="1" x14ac:dyDescent="0.3">
      <c r="A19" s="19" t="s">
        <v>46</v>
      </c>
      <c r="B19" s="20" t="s">
        <v>13</v>
      </c>
      <c r="C19" s="22">
        <v>36.01</v>
      </c>
      <c r="D19" s="21"/>
      <c r="E19" s="22"/>
      <c r="F19" s="22">
        <v>0</v>
      </c>
      <c r="G19" s="21"/>
      <c r="H19" s="22">
        <f t="shared" si="1"/>
        <v>0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722" s="18" customFormat="1" x14ac:dyDescent="0.3">
      <c r="A20" s="14" t="s">
        <v>47</v>
      </c>
      <c r="B20" s="15" t="s">
        <v>48</v>
      </c>
      <c r="C20" s="17">
        <v>684046.22</v>
      </c>
      <c r="D20" s="16">
        <f>+D21+D22+D23</f>
        <v>544578.01</v>
      </c>
      <c r="E20" s="17">
        <f>+E21+E22+E23</f>
        <v>604033.54</v>
      </c>
      <c r="F20" s="17">
        <v>653590.66</v>
      </c>
      <c r="G20" s="16">
        <v>578740</v>
      </c>
      <c r="H20" s="17">
        <f t="shared" si="1"/>
        <v>668837.05000000005</v>
      </c>
      <c r="I20" s="17">
        <f>+I21+I22+I23</f>
        <v>0</v>
      </c>
      <c r="J20" s="17">
        <f t="shared" ref="J20:R20" si="23">+J21+J22+J23</f>
        <v>0</v>
      </c>
      <c r="K20" s="17">
        <f t="shared" si="23"/>
        <v>106256</v>
      </c>
      <c r="L20" s="17">
        <f t="shared" si="23"/>
        <v>385984.06</v>
      </c>
      <c r="M20" s="17">
        <f t="shared" si="23"/>
        <v>0</v>
      </c>
      <c r="N20" s="17">
        <f t="shared" si="23"/>
        <v>163500</v>
      </c>
      <c r="O20" s="17">
        <f t="shared" si="23"/>
        <v>0</v>
      </c>
      <c r="P20" s="17">
        <f t="shared" si="23"/>
        <v>11596.99</v>
      </c>
      <c r="Q20" s="17">
        <f t="shared" si="23"/>
        <v>0</v>
      </c>
      <c r="R20" s="17">
        <f t="shared" si="23"/>
        <v>1500</v>
      </c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  <c r="AAG20" s="8"/>
      <c r="AAH20" s="8"/>
      <c r="AAI20" s="8"/>
      <c r="AAJ20" s="8"/>
      <c r="AAK20" s="8"/>
      <c r="AAL20" s="8"/>
      <c r="AAM20" s="8"/>
      <c r="AAN20" s="8"/>
      <c r="AAO20" s="8"/>
      <c r="AAP20" s="8"/>
      <c r="AAQ20" s="8"/>
      <c r="AAR20" s="8"/>
      <c r="AAS20" s="8"/>
      <c r="AAT20" s="8"/>
    </row>
    <row r="21" spans="1:722" outlineLevel="1" x14ac:dyDescent="0.3">
      <c r="A21" s="19" t="s">
        <v>49</v>
      </c>
      <c r="B21" s="20" t="s">
        <v>19</v>
      </c>
      <c r="C21" s="22">
        <v>605843.72</v>
      </c>
      <c r="D21" s="21">
        <f>470742-3800</f>
        <v>466942</v>
      </c>
      <c r="E21" s="22">
        <v>522597.53</v>
      </c>
      <c r="F21" s="22">
        <v>653590.66</v>
      </c>
      <c r="G21" s="21">
        <v>504904</v>
      </c>
      <c r="H21" s="22">
        <f t="shared" si="1"/>
        <v>668837.05000000005</v>
      </c>
      <c r="I21" s="23"/>
      <c r="J21" s="23"/>
      <c r="K21" s="23">
        <v>106256</v>
      </c>
      <c r="L21" s="23">
        <v>385984.06</v>
      </c>
      <c r="M21" s="23"/>
      <c r="N21" s="23">
        <f>146000+17500</f>
        <v>163500</v>
      </c>
      <c r="O21" s="23"/>
      <c r="P21" s="23">
        <v>11596.99</v>
      </c>
      <c r="Q21" s="23"/>
      <c r="R21" s="23">
        <v>1500</v>
      </c>
    </row>
    <row r="22" spans="1:722" outlineLevel="1" x14ac:dyDescent="0.3">
      <c r="A22" s="19" t="s">
        <v>50</v>
      </c>
      <c r="B22" s="20" t="s">
        <v>51</v>
      </c>
      <c r="C22" s="22">
        <v>78202.5</v>
      </c>
      <c r="D22" s="21">
        <v>73836.009999999995</v>
      </c>
      <c r="E22" s="22">
        <v>73836.009999999995</v>
      </c>
      <c r="F22" s="22">
        <v>0</v>
      </c>
      <c r="G22" s="21">
        <v>73836</v>
      </c>
      <c r="H22" s="22">
        <f t="shared" si="1"/>
        <v>0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1:722" outlineLevel="1" x14ac:dyDescent="0.3">
      <c r="A23" s="19" t="s">
        <v>70</v>
      </c>
      <c r="B23" s="20" t="s">
        <v>13</v>
      </c>
      <c r="C23" s="22"/>
      <c r="D23" s="21">
        <v>3800</v>
      </c>
      <c r="E23" s="22">
        <v>7600</v>
      </c>
      <c r="F23" s="22"/>
      <c r="G23" s="21"/>
      <c r="H23" s="22"/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spans="1:722" s="18" customFormat="1" x14ac:dyDescent="0.3">
      <c r="A24" s="14" t="s">
        <v>52</v>
      </c>
      <c r="B24" s="15" t="s">
        <v>21</v>
      </c>
      <c r="C24" s="17">
        <v>31473.51</v>
      </c>
      <c r="D24" s="16">
        <f>+D25+D26+D27</f>
        <v>34000</v>
      </c>
      <c r="E24" s="17">
        <f>+E25+E26+E27</f>
        <v>29557.05</v>
      </c>
      <c r="F24" s="17">
        <v>23226.120000000003</v>
      </c>
      <c r="G24" s="16">
        <v>21832</v>
      </c>
      <c r="H24" s="17">
        <f t="shared" ref="H24:H33" si="24">SUM(I24:R24)</f>
        <v>17249.68</v>
      </c>
      <c r="I24" s="17">
        <f t="shared" ref="I24" si="25">+I25+I26+I27</f>
        <v>0</v>
      </c>
      <c r="J24" s="17">
        <f t="shared" ref="J24" si="26">+J25+J26+J27</f>
        <v>16410</v>
      </c>
      <c r="K24" s="17">
        <f t="shared" ref="K24" si="27">+K25+K26+K27</f>
        <v>0</v>
      </c>
      <c r="L24" s="17">
        <f t="shared" ref="L24" si="28">+L25+L26+L27</f>
        <v>0</v>
      </c>
      <c r="M24" s="17">
        <f t="shared" ref="M24" si="29">+M25+M26+M27</f>
        <v>0</v>
      </c>
      <c r="N24" s="17">
        <f t="shared" ref="N24" si="30">+N25+N26+N27</f>
        <v>0</v>
      </c>
      <c r="O24" s="17">
        <f t="shared" ref="O24" si="31">+O25+O26+O27</f>
        <v>0</v>
      </c>
      <c r="P24" s="17">
        <f t="shared" ref="P24" si="32">+P25+P26+P27</f>
        <v>0</v>
      </c>
      <c r="Q24" s="17">
        <f t="shared" ref="Q24" si="33">+Q25+Q26+Q27</f>
        <v>0</v>
      </c>
      <c r="R24" s="17">
        <f t="shared" ref="R24" si="34">+R25+R26+R27</f>
        <v>839.68000000000006</v>
      </c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  <c r="ZM24" s="8"/>
      <c r="ZN24" s="8"/>
      <c r="ZO24" s="8"/>
      <c r="ZP24" s="8"/>
      <c r="ZQ24" s="8"/>
      <c r="ZR24" s="8"/>
      <c r="ZS24" s="8"/>
      <c r="ZT24" s="8"/>
      <c r="ZU24" s="8"/>
      <c r="ZV24" s="8"/>
      <c r="ZW24" s="8"/>
      <c r="ZX24" s="8"/>
      <c r="ZY24" s="8"/>
      <c r="ZZ24" s="8"/>
      <c r="AAA24" s="8"/>
      <c r="AAB24" s="8"/>
      <c r="AAC24" s="8"/>
      <c r="AAD24" s="8"/>
      <c r="AAE24" s="8"/>
      <c r="AAF24" s="8"/>
      <c r="AAG24" s="8"/>
      <c r="AAH24" s="8"/>
      <c r="AAI24" s="8"/>
      <c r="AAJ24" s="8"/>
      <c r="AAK24" s="8"/>
      <c r="AAL24" s="8"/>
      <c r="AAM24" s="8"/>
      <c r="AAN24" s="8"/>
      <c r="AAO24" s="8"/>
      <c r="AAP24" s="8"/>
      <c r="AAQ24" s="8"/>
      <c r="AAR24" s="8"/>
      <c r="AAS24" s="8"/>
      <c r="AAT24" s="8"/>
    </row>
    <row r="25" spans="1:722" outlineLevel="1" x14ac:dyDescent="0.3">
      <c r="A25" s="19" t="s">
        <v>53</v>
      </c>
      <c r="B25" s="20" t="s">
        <v>54</v>
      </c>
      <c r="C25" s="22">
        <v>30930.57</v>
      </c>
      <c r="D25" s="21">
        <v>32000</v>
      </c>
      <c r="E25" s="22">
        <v>28947.360000000001</v>
      </c>
      <c r="F25" s="22">
        <v>22176.2</v>
      </c>
      <c r="G25" s="21">
        <v>20632</v>
      </c>
      <c r="H25" s="22">
        <f t="shared" si="24"/>
        <v>16410</v>
      </c>
      <c r="I25" s="23"/>
      <c r="J25" s="23">
        <v>16410</v>
      </c>
      <c r="K25" s="23"/>
      <c r="L25" s="23"/>
      <c r="M25" s="23"/>
      <c r="N25" s="23"/>
      <c r="O25" s="23"/>
      <c r="P25" s="23"/>
      <c r="Q25" s="23"/>
      <c r="R25" s="23"/>
    </row>
    <row r="26" spans="1:722" outlineLevel="1" x14ac:dyDescent="0.3">
      <c r="A26" s="19" t="s">
        <v>55</v>
      </c>
      <c r="B26" s="20" t="s">
        <v>56</v>
      </c>
      <c r="C26" s="22">
        <v>263.14</v>
      </c>
      <c r="D26" s="21">
        <v>1000</v>
      </c>
      <c r="E26" s="22">
        <v>334.19</v>
      </c>
      <c r="F26" s="22">
        <v>554.14</v>
      </c>
      <c r="G26" s="21">
        <v>697</v>
      </c>
      <c r="H26" s="22">
        <f t="shared" si="24"/>
        <v>487.92</v>
      </c>
      <c r="I26" s="23"/>
      <c r="J26" s="23"/>
      <c r="K26" s="23"/>
      <c r="L26" s="23"/>
      <c r="M26" s="23"/>
      <c r="N26" s="23"/>
      <c r="O26" s="23"/>
      <c r="P26" s="23"/>
      <c r="Q26" s="23"/>
      <c r="R26" s="23">
        <v>487.92</v>
      </c>
    </row>
    <row r="27" spans="1:722" outlineLevel="1" x14ac:dyDescent="0.3">
      <c r="A27" s="19" t="s">
        <v>57</v>
      </c>
      <c r="B27" s="20" t="s">
        <v>58</v>
      </c>
      <c r="C27" s="22">
        <v>279.8</v>
      </c>
      <c r="D27" s="21">
        <v>1000</v>
      </c>
      <c r="E27" s="22">
        <v>275.5</v>
      </c>
      <c r="F27" s="22">
        <v>495.78</v>
      </c>
      <c r="G27" s="21">
        <v>503</v>
      </c>
      <c r="H27" s="22">
        <f t="shared" si="24"/>
        <v>351.76</v>
      </c>
      <c r="I27" s="23"/>
      <c r="J27" s="23"/>
      <c r="K27" s="23"/>
      <c r="L27" s="23"/>
      <c r="M27" s="23"/>
      <c r="N27" s="23"/>
      <c r="O27" s="23"/>
      <c r="P27" s="23"/>
      <c r="Q27" s="23"/>
      <c r="R27" s="23">
        <v>351.76</v>
      </c>
    </row>
    <row r="28" spans="1:722" s="18" customFormat="1" x14ac:dyDescent="0.3">
      <c r="A28" s="14" t="s">
        <v>59</v>
      </c>
      <c r="B28" s="15" t="s">
        <v>18</v>
      </c>
      <c r="C28" s="17">
        <v>31320.67</v>
      </c>
      <c r="D28" s="16">
        <f>SUM(D29:D33)</f>
        <v>50067</v>
      </c>
      <c r="E28" s="17">
        <f>SUM(E29:E33)</f>
        <v>40836.39</v>
      </c>
      <c r="F28" s="17">
        <v>17201.48</v>
      </c>
      <c r="G28" s="16">
        <v>16020</v>
      </c>
      <c r="H28" s="17">
        <f t="shared" si="24"/>
        <v>21425</v>
      </c>
      <c r="I28" s="17">
        <f t="shared" ref="I28:Q28" si="35">SUM(I29:I33)</f>
        <v>0</v>
      </c>
      <c r="J28" s="17">
        <f t="shared" si="35"/>
        <v>21425</v>
      </c>
      <c r="K28" s="17">
        <f t="shared" si="35"/>
        <v>0</v>
      </c>
      <c r="L28" s="17">
        <f t="shared" si="35"/>
        <v>0</v>
      </c>
      <c r="M28" s="17">
        <f t="shared" si="35"/>
        <v>0</v>
      </c>
      <c r="N28" s="17">
        <f t="shared" si="35"/>
        <v>0</v>
      </c>
      <c r="O28" s="17">
        <f t="shared" si="35"/>
        <v>0</v>
      </c>
      <c r="P28" s="17">
        <f t="shared" si="35"/>
        <v>0</v>
      </c>
      <c r="Q28" s="17">
        <f t="shared" si="35"/>
        <v>0</v>
      </c>
      <c r="R28" s="17">
        <f t="shared" ref="R28" si="36">SUM(R29:R33)</f>
        <v>0</v>
      </c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RV28" s="8"/>
      <c r="RW28" s="8"/>
      <c r="RX28" s="8"/>
      <c r="RY28" s="8"/>
      <c r="RZ28" s="8"/>
      <c r="SA28" s="8"/>
      <c r="SB28" s="8"/>
      <c r="SC28" s="8"/>
      <c r="SD28" s="8"/>
      <c r="SE28" s="8"/>
      <c r="SF28" s="8"/>
      <c r="SG28" s="8"/>
      <c r="SH28" s="8"/>
      <c r="SI28" s="8"/>
      <c r="SJ28" s="8"/>
      <c r="SK28" s="8"/>
      <c r="SL28" s="8"/>
      <c r="SM28" s="8"/>
      <c r="SN28" s="8"/>
      <c r="SO28" s="8"/>
      <c r="SP28" s="8"/>
      <c r="SQ28" s="8"/>
      <c r="SR28" s="8"/>
      <c r="SS28" s="8"/>
      <c r="ST28" s="8"/>
      <c r="SU28" s="8"/>
      <c r="SV28" s="8"/>
      <c r="SW28" s="8"/>
      <c r="SX28" s="8"/>
      <c r="SY28" s="8"/>
      <c r="SZ28" s="8"/>
      <c r="TA28" s="8"/>
      <c r="TB28" s="8"/>
      <c r="TC28" s="8"/>
      <c r="TD28" s="8"/>
      <c r="TE28" s="8"/>
      <c r="TF28" s="8"/>
      <c r="TG28" s="8"/>
      <c r="TH28" s="8"/>
      <c r="TI28" s="8"/>
      <c r="TJ28" s="8"/>
      <c r="TK28" s="8"/>
      <c r="TL28" s="8"/>
      <c r="TM28" s="8"/>
      <c r="TN28" s="8"/>
      <c r="TO28" s="8"/>
      <c r="TP28" s="8"/>
      <c r="TQ28" s="8"/>
      <c r="TR28" s="8"/>
      <c r="TS28" s="8"/>
      <c r="TT28" s="8"/>
      <c r="TU28" s="8"/>
      <c r="TV28" s="8"/>
      <c r="TW28" s="8"/>
      <c r="TX28" s="8"/>
      <c r="TY28" s="8"/>
      <c r="TZ28" s="8"/>
      <c r="UA28" s="8"/>
      <c r="UB28" s="8"/>
      <c r="UC28" s="8"/>
      <c r="UD28" s="8"/>
      <c r="UE28" s="8"/>
      <c r="UF28" s="8"/>
      <c r="UG28" s="8"/>
      <c r="UH28" s="8"/>
      <c r="UI28" s="8"/>
      <c r="UJ28" s="8"/>
      <c r="UK28" s="8"/>
      <c r="UL28" s="8"/>
      <c r="UM28" s="8"/>
      <c r="UN28" s="8"/>
      <c r="UO28" s="8"/>
      <c r="UP28" s="8"/>
      <c r="UQ28" s="8"/>
      <c r="UR28" s="8"/>
      <c r="US28" s="8"/>
      <c r="UT28" s="8"/>
      <c r="UU28" s="8"/>
      <c r="UV28" s="8"/>
      <c r="UW28" s="8"/>
      <c r="UX28" s="8"/>
      <c r="UY28" s="8"/>
      <c r="UZ28" s="8"/>
      <c r="VA28" s="8"/>
      <c r="VB28" s="8"/>
      <c r="VC28" s="8"/>
      <c r="VD28" s="8"/>
      <c r="VE28" s="8"/>
      <c r="VF28" s="8"/>
      <c r="VG28" s="8"/>
      <c r="VH28" s="8"/>
      <c r="VI28" s="8"/>
      <c r="VJ28" s="8"/>
      <c r="VK28" s="8"/>
      <c r="VL28" s="8"/>
      <c r="VM28" s="8"/>
      <c r="VN28" s="8"/>
      <c r="VO28" s="8"/>
      <c r="VP28" s="8"/>
      <c r="VQ28" s="8"/>
      <c r="VR28" s="8"/>
      <c r="VS28" s="8"/>
      <c r="VT28" s="8"/>
      <c r="VU28" s="8"/>
      <c r="VV28" s="8"/>
      <c r="VW28" s="8"/>
      <c r="VX28" s="8"/>
      <c r="VY28" s="8"/>
      <c r="VZ28" s="8"/>
      <c r="WA28" s="8"/>
      <c r="WB28" s="8"/>
      <c r="WC28" s="8"/>
      <c r="WD28" s="8"/>
      <c r="WE28" s="8"/>
      <c r="WF28" s="8"/>
      <c r="WG28" s="8"/>
      <c r="WH28" s="8"/>
      <c r="WI28" s="8"/>
      <c r="WJ28" s="8"/>
      <c r="WK28" s="8"/>
      <c r="WL28" s="8"/>
      <c r="WM28" s="8"/>
      <c r="WN28" s="8"/>
      <c r="WO28" s="8"/>
      <c r="WP28" s="8"/>
      <c r="WQ28" s="8"/>
      <c r="WR28" s="8"/>
      <c r="WS28" s="8"/>
      <c r="WT28" s="8"/>
      <c r="WU28" s="8"/>
      <c r="WV28" s="8"/>
      <c r="WW28" s="8"/>
      <c r="WX28" s="8"/>
      <c r="WY28" s="8"/>
      <c r="WZ28" s="8"/>
      <c r="XA28" s="8"/>
      <c r="XB28" s="8"/>
      <c r="XC28" s="8"/>
      <c r="XD28" s="8"/>
      <c r="XE28" s="8"/>
      <c r="XF28" s="8"/>
      <c r="XG28" s="8"/>
      <c r="XH28" s="8"/>
      <c r="XI28" s="8"/>
      <c r="XJ28" s="8"/>
      <c r="XK28" s="8"/>
      <c r="XL28" s="8"/>
      <c r="XM28" s="8"/>
      <c r="XN28" s="8"/>
      <c r="XO28" s="8"/>
      <c r="XP28" s="8"/>
      <c r="XQ28" s="8"/>
      <c r="XR28" s="8"/>
      <c r="XS28" s="8"/>
      <c r="XT28" s="8"/>
      <c r="XU28" s="8"/>
      <c r="XV28" s="8"/>
      <c r="XW28" s="8"/>
      <c r="XX28" s="8"/>
      <c r="XY28" s="8"/>
      <c r="XZ28" s="8"/>
      <c r="YA28" s="8"/>
      <c r="YB28" s="8"/>
      <c r="YC28" s="8"/>
      <c r="YD28" s="8"/>
      <c r="YE28" s="8"/>
      <c r="YF28" s="8"/>
      <c r="YG28" s="8"/>
      <c r="YH28" s="8"/>
      <c r="YI28" s="8"/>
      <c r="YJ28" s="8"/>
      <c r="YK28" s="8"/>
      <c r="YL28" s="8"/>
      <c r="YM28" s="8"/>
      <c r="YN28" s="8"/>
      <c r="YO28" s="8"/>
      <c r="YP28" s="8"/>
      <c r="YQ28" s="8"/>
      <c r="YR28" s="8"/>
      <c r="YS28" s="8"/>
      <c r="YT28" s="8"/>
      <c r="YU28" s="8"/>
      <c r="YV28" s="8"/>
      <c r="YW28" s="8"/>
      <c r="YX28" s="8"/>
      <c r="YY28" s="8"/>
      <c r="YZ28" s="8"/>
      <c r="ZA28" s="8"/>
      <c r="ZB28" s="8"/>
      <c r="ZC28" s="8"/>
      <c r="ZD28" s="8"/>
      <c r="ZE28" s="8"/>
      <c r="ZF28" s="8"/>
      <c r="ZG28" s="8"/>
      <c r="ZH28" s="8"/>
      <c r="ZI28" s="8"/>
      <c r="ZJ28" s="8"/>
      <c r="ZK28" s="8"/>
      <c r="ZL28" s="8"/>
      <c r="ZM28" s="8"/>
      <c r="ZN28" s="8"/>
      <c r="ZO28" s="8"/>
      <c r="ZP28" s="8"/>
      <c r="ZQ28" s="8"/>
      <c r="ZR28" s="8"/>
      <c r="ZS28" s="8"/>
      <c r="ZT28" s="8"/>
      <c r="ZU28" s="8"/>
      <c r="ZV28" s="8"/>
      <c r="ZW28" s="8"/>
      <c r="ZX28" s="8"/>
      <c r="ZY28" s="8"/>
      <c r="ZZ28" s="8"/>
      <c r="AAA28" s="8"/>
      <c r="AAB28" s="8"/>
      <c r="AAC28" s="8"/>
      <c r="AAD28" s="8"/>
      <c r="AAE28" s="8"/>
      <c r="AAF28" s="8"/>
      <c r="AAG28" s="8"/>
      <c r="AAH28" s="8"/>
      <c r="AAI28" s="8"/>
      <c r="AAJ28" s="8"/>
      <c r="AAK28" s="8"/>
      <c r="AAL28" s="8"/>
      <c r="AAM28" s="8"/>
      <c r="AAN28" s="8"/>
      <c r="AAO28" s="8"/>
      <c r="AAP28" s="8"/>
      <c r="AAQ28" s="8"/>
      <c r="AAR28" s="8"/>
      <c r="AAS28" s="8"/>
      <c r="AAT28" s="8"/>
    </row>
    <row r="29" spans="1:722" outlineLevel="1" x14ac:dyDescent="0.3">
      <c r="A29" s="19" t="s">
        <v>60</v>
      </c>
      <c r="B29" s="20" t="s">
        <v>61</v>
      </c>
      <c r="C29" s="22">
        <v>996.08</v>
      </c>
      <c r="D29" s="21">
        <v>1900</v>
      </c>
      <c r="E29" s="22">
        <v>1879.85</v>
      </c>
      <c r="F29" s="22">
        <v>0</v>
      </c>
      <c r="G29" s="21"/>
      <c r="H29" s="22">
        <f t="shared" si="24"/>
        <v>0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722" outlineLevel="1" x14ac:dyDescent="0.3">
      <c r="A30" s="19" t="s">
        <v>62</v>
      </c>
      <c r="B30" s="20" t="s">
        <v>63</v>
      </c>
      <c r="C30" s="22">
        <v>247.7</v>
      </c>
      <c r="D30" s="21">
        <v>1237</v>
      </c>
      <c r="E30" s="22">
        <v>27.01</v>
      </c>
      <c r="F30" s="22">
        <v>80.88</v>
      </c>
      <c r="G30" s="21"/>
      <c r="H30" s="22">
        <f t="shared" si="24"/>
        <v>0</v>
      </c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722" outlineLevel="1" x14ac:dyDescent="0.3">
      <c r="A31" s="19" t="s">
        <v>64</v>
      </c>
      <c r="B31" s="20" t="s">
        <v>65</v>
      </c>
      <c r="C31" s="22">
        <v>29846.89</v>
      </c>
      <c r="D31" s="21">
        <v>45000</v>
      </c>
      <c r="E31" s="22">
        <v>38258.53</v>
      </c>
      <c r="F31" s="22">
        <v>0</v>
      </c>
      <c r="G31" s="21"/>
      <c r="H31" s="22">
        <f t="shared" si="24"/>
        <v>0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722" outlineLevel="1" x14ac:dyDescent="0.3">
      <c r="A32" s="19" t="s">
        <v>66</v>
      </c>
      <c r="B32" s="20" t="s">
        <v>67</v>
      </c>
      <c r="C32" s="22"/>
      <c r="D32" s="21">
        <v>930</v>
      </c>
      <c r="E32" s="22"/>
      <c r="F32" s="22">
        <v>0</v>
      </c>
      <c r="G32" s="21"/>
      <c r="H32" s="22">
        <f t="shared" si="24"/>
        <v>0</v>
      </c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outlineLevel="1" x14ac:dyDescent="0.3">
      <c r="A33" s="19" t="s">
        <v>68</v>
      </c>
      <c r="B33" s="20" t="s">
        <v>13</v>
      </c>
      <c r="C33" s="22">
        <v>230</v>
      </c>
      <c r="D33" s="21">
        <v>1000</v>
      </c>
      <c r="E33" s="22">
        <v>671</v>
      </c>
      <c r="F33" s="22">
        <v>17120.599999999999</v>
      </c>
      <c r="G33" s="21">
        <v>16020</v>
      </c>
      <c r="H33" s="22">
        <f t="shared" si="24"/>
        <v>21425</v>
      </c>
      <c r="I33" s="23"/>
      <c r="J33" s="23">
        <v>21425</v>
      </c>
      <c r="K33" s="23"/>
      <c r="L33" s="23"/>
      <c r="M33" s="23"/>
      <c r="N33" s="23"/>
      <c r="O33" s="23"/>
      <c r="P33" s="23"/>
      <c r="Q33" s="23"/>
      <c r="R33" s="23"/>
    </row>
  </sheetData>
  <sheetProtection algorithmName="SHA-512" hashValue="L+TMrbLMdXd2lSRN+lU0cQiDAERP1lK1HLoqKcOG8jVdjj1Q1T8LxGUHR4/k/V8JYP/66XYP9TMqluaiXdmjkg==" saltValue="AKeifuuicaPNGp4hzxRjRg==" spinCount="100000" sheet="1" objects="1" scenarios="1" selectLockedCells="1" selectUnlockedCells="1"/>
  <mergeCells count="3">
    <mergeCell ref="I1:R1"/>
    <mergeCell ref="C1:E1"/>
    <mergeCell ref="F1:H1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7a3a2ae7-7907-45fd-bbd5-f8c9ad49b855}" enabled="1" method="Privileged" siteId="{44713459-d425-4dce-831a-11ab5a1d3c7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Urša Mali</dc:creator>
  <cp:lastModifiedBy>Tomo Česen</cp:lastModifiedBy>
  <dcterms:created xsi:type="dcterms:W3CDTF">2025-06-25T15:02:00Z</dcterms:created>
  <dcterms:modified xsi:type="dcterms:W3CDTF">2026-01-30T09:31:16Z</dcterms:modified>
</cp:coreProperties>
</file>