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omo Česen\ownCloud - Dragica Boldin Česen@cloud.123gostovanje.si\PZS KŠP\FINANCE KŠP\2026\FINANČNI PLAN KŠP 2026\"/>
    </mc:Choice>
  </mc:AlternateContent>
  <xr:revisionPtr revIDLastSave="0" documentId="13_ncr:1_{505203B8-E074-40AF-87BF-1AB6D77BA6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drobni načrt 2026" sheetId="9" r:id="rId1"/>
    <sheet name="List2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J4" i="9" l="1"/>
  <c r="K4" i="9"/>
  <c r="L4" i="9"/>
  <c r="M4" i="9"/>
  <c r="N4" i="9"/>
  <c r="O4" i="9"/>
  <c r="P4" i="9"/>
  <c r="Q4" i="9"/>
  <c r="R4" i="9"/>
  <c r="I4" i="9"/>
  <c r="H36" i="9" l="1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4" i="9"/>
  <c r="Q34" i="8" l="1"/>
  <c r="Q33" i="8"/>
  <c r="Q32" i="8"/>
  <c r="Q31" i="8"/>
  <c r="M38" i="8" l="1"/>
  <c r="M37" i="8"/>
  <c r="M36" i="8"/>
</calcChain>
</file>

<file path=xl/sharedStrings.xml><?xml version="1.0" encoding="utf-8"?>
<sst xmlns="http://schemas.openxmlformats.org/spreadsheetml/2006/main" count="106" uniqueCount="89">
  <si>
    <t>Št. SM</t>
  </si>
  <si>
    <t>Opis stroškovnih mest (SM)</t>
  </si>
  <si>
    <t>POROČILO JAN-DECEMBER 2024</t>
  </si>
  <si>
    <t>Članarina</t>
  </si>
  <si>
    <t>Lastna dej.</t>
  </si>
  <si>
    <t>Sredstva FŠO</t>
  </si>
  <si>
    <t>Sredstva LPŠ</t>
  </si>
  <si>
    <t xml:space="preserve">Urad za mladino </t>
  </si>
  <si>
    <t>Sponzorstvo</t>
  </si>
  <si>
    <t>Donacije</t>
  </si>
  <si>
    <t>Interne
knjižbe</t>
  </si>
  <si>
    <t>Sredstva EU</t>
  </si>
  <si>
    <t>Drugi prihodki</t>
  </si>
  <si>
    <t>Ostalo</t>
  </si>
  <si>
    <t>IZID IZ PRETEKLIH LET/IZID OBDOBJA/PRENOS V NASLEDNJE L.</t>
  </si>
  <si>
    <t>Organizacijske aktivnosti</t>
  </si>
  <si>
    <t>Seje strokovnih organov</t>
  </si>
  <si>
    <t>Usposabljanja</t>
  </si>
  <si>
    <t>Ostale aktivnosti</t>
  </si>
  <si>
    <t>Nastopi in treningi po planu selektorja</t>
  </si>
  <si>
    <t xml:space="preserve">Seje izvršnega odbora </t>
  </si>
  <si>
    <t>Tekmovanja</t>
  </si>
  <si>
    <t>16.</t>
  </si>
  <si>
    <t>Komisija za športno plezanje (KŠP)</t>
  </si>
  <si>
    <t>16.1.</t>
  </si>
  <si>
    <t>16.1.2.</t>
  </si>
  <si>
    <t>16.1.3.</t>
  </si>
  <si>
    <t>16.1.9.</t>
  </si>
  <si>
    <t>16.2.</t>
  </si>
  <si>
    <t>16.2.1.</t>
  </si>
  <si>
    <t>Izpiti športni plezalci</t>
  </si>
  <si>
    <t>16.2.2.</t>
  </si>
  <si>
    <t>Inštruktorji in vaditelji</t>
  </si>
  <si>
    <t>16.2.3.</t>
  </si>
  <si>
    <t>Postavljalci, licenčni seminar</t>
  </si>
  <si>
    <t>16.2.4.</t>
  </si>
  <si>
    <t>Seminar plezanje v šoli</t>
  </si>
  <si>
    <t>16.2.5.</t>
  </si>
  <si>
    <t>Opremljevalci, seminar in izpiti</t>
  </si>
  <si>
    <t>16.2.6.</t>
  </si>
  <si>
    <t>Seminar in izpiti trenerjev</t>
  </si>
  <si>
    <t>16.2.7.</t>
  </si>
  <si>
    <t>Sodniki</t>
  </si>
  <si>
    <t>16.3.</t>
  </si>
  <si>
    <t>Mladinska reprezentanca v šp. plezanju</t>
  </si>
  <si>
    <t>16.3.1.</t>
  </si>
  <si>
    <t>16.3.3.</t>
  </si>
  <si>
    <t>MR sofinanciranje skupnih stroškov dela in materiala</t>
  </si>
  <si>
    <t>16.3.9.</t>
  </si>
  <si>
    <t>16.4.</t>
  </si>
  <si>
    <t>Članska reprezentaca v šp. plezanju</t>
  </si>
  <si>
    <t>16.4.1.</t>
  </si>
  <si>
    <t>16.4.3.</t>
  </si>
  <si>
    <t>ČR sofinanciranje skupnih stroškov dela in materiala</t>
  </si>
  <si>
    <t>16.5.</t>
  </si>
  <si>
    <t>16.5.1.</t>
  </si>
  <si>
    <t>Državno prvenstvo RS</t>
  </si>
  <si>
    <t>16.5.3.</t>
  </si>
  <si>
    <t>Državno prvenstvo osnovnih šol</t>
  </si>
  <si>
    <t>16.5.4.</t>
  </si>
  <si>
    <t>Državno prvenstvo srednjih šol</t>
  </si>
  <si>
    <t>16.6.</t>
  </si>
  <si>
    <t>16.6.1.</t>
  </si>
  <si>
    <t>Razglasitev najuspešnejših šp.plezalcev</t>
  </si>
  <si>
    <t>16.6.2.</t>
  </si>
  <si>
    <t>Plezališča Slovenije</t>
  </si>
  <si>
    <t>16.6.3.</t>
  </si>
  <si>
    <t>Projekt Koper - Kraški rob</t>
  </si>
  <si>
    <t>16.6.4.</t>
  </si>
  <si>
    <t>TC Šiška</t>
  </si>
  <si>
    <t>16.6.7.</t>
  </si>
  <si>
    <t>Spletna stran, prenova informatike</t>
  </si>
  <si>
    <t>16.6.9.</t>
  </si>
  <si>
    <t>REBALANS FIN. NAČRTA 2025</t>
  </si>
  <si>
    <t>PRIHODKI POROČILO JAN-JUL 2025</t>
  </si>
  <si>
    <t>768003,768100,768101</t>
  </si>
  <si>
    <t>760 brez 760740, 761 brez 761740, 762, 763, 765,769,768001,768002,768011,768111</t>
  </si>
  <si>
    <t>k. 768300</t>
  </si>
  <si>
    <t>konto 768401 subj. 502995</t>
  </si>
  <si>
    <t>konto 768402</t>
  </si>
  <si>
    <t>760740,761740</t>
  </si>
  <si>
    <t>7685</t>
  </si>
  <si>
    <t>k. 5</t>
  </si>
  <si>
    <t>768421, 768419,768418,768110,768008,768010,768200,768401 brez subj. 502995, 768407, 768421, 768423, 768424, 768800,766000,766001,789100,786000,768000,789100</t>
  </si>
  <si>
    <t>768403,768404,768409,768410,768420,768421 subj. 500700</t>
  </si>
  <si>
    <t>16.4.9.</t>
  </si>
  <si>
    <t>PODROBNI NAČRT 2026</t>
  </si>
  <si>
    <t>PRIHODKI PODROBNI FIN. NAČRT 2026</t>
  </si>
  <si>
    <t>PZS - PODROBNI FIN. NAČRT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</si>
</sst>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7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9" borderId="0">
      <alignment horizontal="left" vertical="center"/>
    </xf>
    <xf numFmtId="0" fontId="10" fillId="9" borderId="0">
      <alignment horizontal="right" vertical="center"/>
    </xf>
    <xf numFmtId="0" fontId="11" fillId="0" borderId="0">
      <alignment horizontal="left" vertical="top"/>
    </xf>
    <xf numFmtId="0" fontId="11" fillId="0" borderId="0">
      <alignment horizontal="right" vertical="top"/>
    </xf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/>
    <xf numFmtId="4" fontId="1" fillId="7" borderId="1" xfId="0" applyNumberFormat="1" applyFont="1" applyFill="1" applyBorder="1"/>
    <xf numFmtId="0" fontId="1" fillId="7" borderId="0" xfId="0" applyFont="1" applyFill="1"/>
    <xf numFmtId="16" fontId="1" fillId="8" borderId="1" xfId="0" applyNumberFormat="1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/>
    <xf numFmtId="0" fontId="1" fillId="8" borderId="0" xfId="0" applyFont="1" applyFill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/>
    <xf numFmtId="4" fontId="6" fillId="0" borderId="1" xfId="0" applyNumberFormat="1" applyFont="1" applyBorder="1"/>
    <xf numFmtId="4" fontId="4" fillId="7" borderId="1" xfId="0" applyNumberFormat="1" applyFont="1" applyFill="1" applyBorder="1"/>
    <xf numFmtId="4" fontId="3" fillId="0" borderId="0" xfId="0" applyNumberFormat="1" applyFont="1"/>
    <xf numFmtId="4" fontId="7" fillId="0" borderId="1" xfId="0" applyNumberFormat="1" applyFont="1" applyBorder="1"/>
    <xf numFmtId="0" fontId="8" fillId="5" borderId="1" xfId="0" applyFont="1" applyFill="1" applyBorder="1" applyAlignment="1">
      <alignment horizontal="right"/>
    </xf>
    <xf numFmtId="0" fontId="8" fillId="5" borderId="1" xfId="0" applyFont="1" applyFill="1" applyBorder="1"/>
    <xf numFmtId="4" fontId="8" fillId="5" borderId="1" xfId="0" applyNumberFormat="1" applyFont="1" applyFill="1" applyBorder="1"/>
    <xf numFmtId="4" fontId="9" fillId="5" borderId="1" xfId="0" applyNumberFormat="1" applyFont="1" applyFill="1" applyBorder="1"/>
    <xf numFmtId="0" fontId="8" fillId="6" borderId="0" xfId="0" applyFont="1" applyFill="1"/>
    <xf numFmtId="0" fontId="8" fillId="5" borderId="0" xfId="0" applyFont="1" applyFill="1"/>
    <xf numFmtId="0" fontId="3" fillId="0" borderId="0" xfId="0" applyFont="1" applyAlignment="1">
      <alignment horizontal="right"/>
    </xf>
    <xf numFmtId="4" fontId="6" fillId="0" borderId="0" xfId="0" applyNumberFormat="1" applyFont="1"/>
    <xf numFmtId="4" fontId="3" fillId="6" borderId="0" xfId="0" applyNumberFormat="1" applyFont="1" applyFill="1"/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/>
    <xf numFmtId="4" fontId="1" fillId="7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wrapText="1"/>
    </xf>
    <xf numFmtId="4" fontId="12" fillId="0" borderId="0" xfId="0" applyNumberFormat="1" applyFont="1"/>
    <xf numFmtId="3" fontId="12" fillId="0" borderId="0" xfId="0" applyNumberFormat="1" applyFont="1"/>
    <xf numFmtId="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/>
    <xf numFmtId="3" fontId="5" fillId="7" borderId="1" xfId="0" applyNumberFormat="1" applyFont="1" applyFill="1" applyBorder="1"/>
    <xf numFmtId="4" fontId="13" fillId="5" borderId="1" xfId="0" applyNumberFormat="1" applyFont="1" applyFill="1" applyBorder="1"/>
    <xf numFmtId="3" fontId="13" fillId="5" borderId="1" xfId="0" applyNumberFormat="1" applyFont="1" applyFill="1" applyBorder="1"/>
    <xf numFmtId="4" fontId="5" fillId="8" borderId="1" xfId="0" applyNumberFormat="1" applyFont="1" applyFill="1" applyBorder="1"/>
    <xf numFmtId="3" fontId="5" fillId="8" borderId="1" xfId="0" applyNumberFormat="1" applyFont="1" applyFill="1" applyBorder="1"/>
    <xf numFmtId="4" fontId="12" fillId="0" borderId="1" xfId="0" applyNumberFormat="1" applyFont="1" applyBorder="1"/>
    <xf numFmtId="3" fontId="12" fillId="0" borderId="1" xfId="0" applyNumberFormat="1" applyFont="1" applyBorder="1"/>
    <xf numFmtId="4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/>
    <xf numFmtId="4" fontId="12" fillId="6" borderId="0" xfId="0" applyNumberFormat="1" applyFont="1" applyFill="1"/>
    <xf numFmtId="3" fontId="12" fillId="6" borderId="0" xfId="0" applyNumberFormat="1" applyFont="1" applyFill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</cellXfs>
  <cellStyles count="5">
    <cellStyle name="Navadno" xfId="0" builtinId="0"/>
    <cellStyle name="S12" xfId="4" xr:uid="{D2FD4FCF-4106-455F-A9E0-3FCDB0AE95F7}"/>
    <cellStyle name="S13" xfId="3" xr:uid="{E2DBD4AA-6BB8-4A0B-B417-89321FD171B9}"/>
    <cellStyle name="S6" xfId="1" xr:uid="{5AC3170E-9B85-4947-85DD-F4F6F0FC8205}"/>
    <cellStyle name="S7" xfId="2" xr:uid="{9B4D2D5E-44CC-4A0C-B9B8-27CDF2947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CEE5-77F1-4C1B-B929-302A311D248A}">
  <dimension ref="A1:ABD54"/>
  <sheetViews>
    <sheetView tabSelected="1"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6" sqref="K26"/>
    </sheetView>
  </sheetViews>
  <sheetFormatPr defaultColWidth="9.140625" defaultRowHeight="18.75" outlineLevelRow="1" x14ac:dyDescent="0.3"/>
  <cols>
    <col min="1" max="1" width="12.28515625" style="29" customWidth="1"/>
    <col min="2" max="2" width="54.140625" style="4" customWidth="1"/>
    <col min="3" max="3" width="17.7109375" style="37" customWidth="1"/>
    <col min="4" max="4" width="17.7109375" style="38" customWidth="1"/>
    <col min="5" max="5" width="16.7109375" style="21" customWidth="1"/>
    <col min="6" max="6" width="16.7109375" style="37" customWidth="1"/>
    <col min="7" max="7" width="16.7109375" style="38" customWidth="1"/>
    <col min="8" max="8" width="16.7109375" style="21" customWidth="1"/>
    <col min="9" max="18" width="18.7109375" style="30" customWidth="1"/>
    <col min="19" max="28" width="18.7109375" style="30" hidden="1" customWidth="1"/>
    <col min="29" max="29" width="16.42578125" style="3" bestFit="1" customWidth="1"/>
    <col min="30" max="732" width="9.140625" style="3"/>
    <col min="733" max="16384" width="9.140625" style="4"/>
  </cols>
  <sheetData>
    <row r="1" spans="1:732" ht="87" customHeight="1" x14ac:dyDescent="0.3">
      <c r="S1" s="36" t="s">
        <v>75</v>
      </c>
      <c r="T1" s="36" t="s">
        <v>76</v>
      </c>
      <c r="U1" s="30" t="s">
        <v>77</v>
      </c>
      <c r="V1" s="36" t="s">
        <v>78</v>
      </c>
      <c r="W1" s="36" t="s">
        <v>79</v>
      </c>
      <c r="X1" s="36" t="s">
        <v>80</v>
      </c>
      <c r="Y1" s="30" t="s">
        <v>81</v>
      </c>
      <c r="Z1" s="30" t="s">
        <v>82</v>
      </c>
      <c r="AA1" s="36" t="s">
        <v>84</v>
      </c>
      <c r="AB1" s="36" t="s">
        <v>83</v>
      </c>
    </row>
    <row r="2" spans="1:732" ht="30" customHeight="1" x14ac:dyDescent="0.3">
      <c r="A2" s="1"/>
      <c r="B2" s="2" t="s">
        <v>88</v>
      </c>
      <c r="C2" s="54"/>
      <c r="D2" s="54"/>
      <c r="E2" s="54"/>
      <c r="F2" s="55"/>
      <c r="G2" s="55"/>
      <c r="H2" s="55"/>
      <c r="I2" s="56" t="s">
        <v>87</v>
      </c>
      <c r="J2" s="56"/>
      <c r="K2" s="56"/>
      <c r="L2" s="56"/>
      <c r="M2" s="56"/>
      <c r="N2" s="56"/>
      <c r="O2" s="56"/>
      <c r="P2" s="56"/>
      <c r="Q2" s="56"/>
      <c r="R2" s="56"/>
      <c r="S2" s="57" t="s">
        <v>74</v>
      </c>
      <c r="T2" s="57"/>
      <c r="U2" s="57"/>
      <c r="V2" s="57"/>
      <c r="W2" s="57"/>
      <c r="X2" s="57"/>
      <c r="Y2" s="57"/>
      <c r="Z2" s="57"/>
      <c r="AA2" s="57"/>
      <c r="AB2" s="57"/>
    </row>
    <row r="3" spans="1:732" ht="51" customHeight="1" x14ac:dyDescent="0.3">
      <c r="A3" s="1" t="s">
        <v>0</v>
      </c>
      <c r="B3" s="5" t="s">
        <v>1</v>
      </c>
      <c r="C3" s="39" t="s">
        <v>2</v>
      </c>
      <c r="D3" s="40" t="s">
        <v>73</v>
      </c>
      <c r="E3" s="32" t="s">
        <v>86</v>
      </c>
      <c r="F3" s="49" t="s">
        <v>2</v>
      </c>
      <c r="G3" s="50" t="s">
        <v>73</v>
      </c>
      <c r="H3" s="33" t="s">
        <v>86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35" t="s">
        <v>3</v>
      </c>
      <c r="T3" s="35" t="s">
        <v>4</v>
      </c>
      <c r="U3" s="35" t="s">
        <v>5</v>
      </c>
      <c r="V3" s="35" t="s">
        <v>6</v>
      </c>
      <c r="W3" s="35" t="s">
        <v>7</v>
      </c>
      <c r="X3" s="35" t="s">
        <v>8</v>
      </c>
      <c r="Y3" s="35" t="s">
        <v>9</v>
      </c>
      <c r="Z3" s="35" t="s">
        <v>10</v>
      </c>
      <c r="AA3" s="35" t="s">
        <v>11</v>
      </c>
      <c r="AB3" s="35" t="s">
        <v>12</v>
      </c>
    </row>
    <row r="4" spans="1:732" s="11" customFormat="1" x14ac:dyDescent="0.3">
      <c r="A4" s="8" t="s">
        <v>22</v>
      </c>
      <c r="B4" s="9" t="s">
        <v>23</v>
      </c>
      <c r="C4" s="41">
        <v>1047576.9400000001</v>
      </c>
      <c r="D4" s="42">
        <v>927913.36</v>
      </c>
      <c r="E4" s="10">
        <f>+E6+E10+E18+E22+E26+E30</f>
        <v>942161.35</v>
      </c>
      <c r="F4" s="41">
        <v>1016345.78</v>
      </c>
      <c r="G4" s="42">
        <v>934285.25285714283</v>
      </c>
      <c r="H4" s="10">
        <f>SUM(I4:R4)</f>
        <v>973392.51</v>
      </c>
      <c r="I4" s="20">
        <f>+I6+I10+I18+I22+I26+I30</f>
        <v>0</v>
      </c>
      <c r="J4" s="20">
        <f t="shared" ref="J4:R4" si="0">+J6+J10+J18+J22+J26+J30</f>
        <v>84329.8</v>
      </c>
      <c r="K4" s="20">
        <f t="shared" si="0"/>
        <v>227347</v>
      </c>
      <c r="L4" s="20">
        <f t="shared" si="0"/>
        <v>539728.71</v>
      </c>
      <c r="M4" s="20">
        <f t="shared" si="0"/>
        <v>0</v>
      </c>
      <c r="N4" s="20">
        <f t="shared" si="0"/>
        <v>121500</v>
      </c>
      <c r="O4" s="20">
        <f t="shared" si="0"/>
        <v>0</v>
      </c>
      <c r="P4" s="20">
        <f t="shared" si="0"/>
        <v>0</v>
      </c>
      <c r="Q4" s="20">
        <f t="shared" si="0"/>
        <v>0</v>
      </c>
      <c r="R4" s="20">
        <f t="shared" si="0"/>
        <v>487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</row>
    <row r="5" spans="1:732" s="28" customFormat="1" x14ac:dyDescent="0.3">
      <c r="A5" s="23"/>
      <c r="B5" s="24" t="s">
        <v>14</v>
      </c>
      <c r="C5" s="43"/>
      <c r="D5" s="44"/>
      <c r="E5" s="25"/>
      <c r="F5" s="43">
        <v>-31231.160000000033</v>
      </c>
      <c r="G5" s="51">
        <v>-23971.520000000004</v>
      </c>
      <c r="H5" s="3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</row>
    <row r="6" spans="1:732" s="15" customFormat="1" x14ac:dyDescent="0.3">
      <c r="A6" s="12" t="s">
        <v>24</v>
      </c>
      <c r="B6" s="13" t="s">
        <v>15</v>
      </c>
      <c r="C6" s="45">
        <v>11476.82</v>
      </c>
      <c r="D6" s="46">
        <v>7150</v>
      </c>
      <c r="E6" s="14">
        <v>9300</v>
      </c>
      <c r="F6" s="45">
        <v>0</v>
      </c>
      <c r="G6" s="46">
        <v>0</v>
      </c>
      <c r="H6" s="14">
        <f t="shared" ref="H6:H36" si="1">SUM(I6:R6)</f>
        <v>8100</v>
      </c>
      <c r="I6" s="14"/>
      <c r="J6" s="14">
        <v>8100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</row>
    <row r="7" spans="1:732" outlineLevel="1" x14ac:dyDescent="0.3">
      <c r="A7" s="16" t="s">
        <v>25</v>
      </c>
      <c r="B7" s="17" t="s">
        <v>20</v>
      </c>
      <c r="C7" s="47">
        <v>44.94</v>
      </c>
      <c r="D7" s="48">
        <v>150</v>
      </c>
      <c r="E7" s="18">
        <v>150</v>
      </c>
      <c r="F7" s="47">
        <v>0</v>
      </c>
      <c r="G7" s="48">
        <v>0</v>
      </c>
      <c r="H7" s="18">
        <f t="shared" si="1"/>
        <v>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732" outlineLevel="1" x14ac:dyDescent="0.3">
      <c r="A8" s="16" t="s">
        <v>26</v>
      </c>
      <c r="B8" s="17" t="s">
        <v>16</v>
      </c>
      <c r="C8" s="47">
        <v>165</v>
      </c>
      <c r="D8" s="48"/>
      <c r="E8" s="18">
        <v>150</v>
      </c>
      <c r="F8" s="47">
        <v>0</v>
      </c>
      <c r="G8" s="48">
        <v>0</v>
      </c>
      <c r="H8" s="18">
        <f t="shared" si="1"/>
        <v>0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732" outlineLevel="1" x14ac:dyDescent="0.3">
      <c r="A9" s="16" t="s">
        <v>27</v>
      </c>
      <c r="B9" s="17" t="s">
        <v>13</v>
      </c>
      <c r="C9" s="47">
        <v>11266.88</v>
      </c>
      <c r="D9" s="48">
        <v>7000</v>
      </c>
      <c r="E9" s="18">
        <v>9000</v>
      </c>
      <c r="F9" s="47">
        <v>0</v>
      </c>
      <c r="G9" s="48">
        <v>0</v>
      </c>
      <c r="H9" s="18">
        <f t="shared" si="1"/>
        <v>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732" s="15" customFormat="1" x14ac:dyDescent="0.3">
      <c r="A10" s="12" t="s">
        <v>28</v>
      </c>
      <c r="B10" s="13" t="s">
        <v>17</v>
      </c>
      <c r="C10" s="45">
        <v>57744.280000000006</v>
      </c>
      <c r="D10" s="46">
        <v>27890</v>
      </c>
      <c r="E10" s="14">
        <v>29200</v>
      </c>
      <c r="F10" s="45">
        <v>76475</v>
      </c>
      <c r="G10" s="46">
        <v>36400</v>
      </c>
      <c r="H10" s="14">
        <f t="shared" si="1"/>
        <v>38000</v>
      </c>
      <c r="I10" s="14"/>
      <c r="J10" s="14">
        <v>38000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</row>
    <row r="11" spans="1:732" outlineLevel="1" x14ac:dyDescent="0.3">
      <c r="A11" s="16" t="s">
        <v>29</v>
      </c>
      <c r="B11" s="17" t="s">
        <v>30</v>
      </c>
      <c r="C11" s="47">
        <v>11065.34</v>
      </c>
      <c r="D11" s="48">
        <v>7500</v>
      </c>
      <c r="E11" s="18">
        <v>6700</v>
      </c>
      <c r="F11" s="47">
        <v>11830</v>
      </c>
      <c r="G11" s="48">
        <v>11830</v>
      </c>
      <c r="H11" s="18">
        <f t="shared" si="1"/>
        <v>11000</v>
      </c>
      <c r="I11" s="19"/>
      <c r="J11" s="19">
        <v>11000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732" outlineLevel="1" x14ac:dyDescent="0.3">
      <c r="A12" s="16" t="s">
        <v>31</v>
      </c>
      <c r="B12" s="17" t="s">
        <v>32</v>
      </c>
      <c r="C12" s="47">
        <v>43428.959999999999</v>
      </c>
      <c r="D12" s="48">
        <v>8190</v>
      </c>
      <c r="E12" s="18">
        <v>18000</v>
      </c>
      <c r="F12" s="47">
        <v>60045</v>
      </c>
      <c r="G12" s="48">
        <v>10500</v>
      </c>
      <c r="H12" s="18">
        <f t="shared" si="1"/>
        <v>20000</v>
      </c>
      <c r="I12" s="19"/>
      <c r="J12" s="19">
        <v>20000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732" outlineLevel="1" x14ac:dyDescent="0.3">
      <c r="A13" s="16" t="s">
        <v>33</v>
      </c>
      <c r="B13" s="17" t="s">
        <v>34</v>
      </c>
      <c r="C13" s="47">
        <v>3249.98</v>
      </c>
      <c r="D13" s="48"/>
      <c r="E13" s="18"/>
      <c r="F13" s="47">
        <v>4600</v>
      </c>
      <c r="G13" s="48">
        <v>0</v>
      </c>
      <c r="H13" s="18">
        <f t="shared" si="1"/>
        <v>2500</v>
      </c>
      <c r="I13" s="19"/>
      <c r="J13" s="19">
        <v>2500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732" outlineLevel="1" x14ac:dyDescent="0.3">
      <c r="A14" s="16" t="s">
        <v>35</v>
      </c>
      <c r="B14" s="17" t="s">
        <v>36</v>
      </c>
      <c r="C14" s="47"/>
      <c r="D14" s="48">
        <v>600</v>
      </c>
      <c r="E14" s="18"/>
      <c r="F14" s="47">
        <v>0</v>
      </c>
      <c r="G14" s="48">
        <v>1770</v>
      </c>
      <c r="H14" s="18">
        <f t="shared" si="1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2"/>
      <c r="AA14" s="19"/>
      <c r="AB14" s="19"/>
    </row>
    <row r="15" spans="1:732" outlineLevel="1" x14ac:dyDescent="0.3">
      <c r="A15" s="16" t="s">
        <v>37</v>
      </c>
      <c r="B15" s="17" t="s">
        <v>38</v>
      </c>
      <c r="C15" s="47"/>
      <c r="D15" s="48">
        <v>2000</v>
      </c>
      <c r="E15" s="18"/>
      <c r="F15" s="47">
        <v>0</v>
      </c>
      <c r="G15" s="48">
        <v>2700</v>
      </c>
      <c r="H15" s="18">
        <f t="shared" si="1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732" outlineLevel="1" x14ac:dyDescent="0.3">
      <c r="A16" s="16" t="s">
        <v>39</v>
      </c>
      <c r="B16" s="17" t="s">
        <v>40</v>
      </c>
      <c r="C16" s="47"/>
      <c r="D16" s="48">
        <v>9600</v>
      </c>
      <c r="E16" s="18">
        <v>4500</v>
      </c>
      <c r="F16" s="47">
        <v>0</v>
      </c>
      <c r="G16" s="48">
        <v>9600</v>
      </c>
      <c r="H16" s="18">
        <f t="shared" si="1"/>
        <v>4500</v>
      </c>
      <c r="I16" s="19"/>
      <c r="J16" s="19">
        <v>4500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732" outlineLevel="1" x14ac:dyDescent="0.3">
      <c r="A17" s="16" t="s">
        <v>41</v>
      </c>
      <c r="B17" s="17" t="s">
        <v>42</v>
      </c>
      <c r="C17" s="47"/>
      <c r="D17" s="48"/>
      <c r="E17" s="18"/>
      <c r="F17" s="47">
        <v>0</v>
      </c>
      <c r="G17" s="48">
        <v>0</v>
      </c>
      <c r="H17" s="18">
        <f t="shared" si="1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732" s="15" customFormat="1" x14ac:dyDescent="0.3">
      <c r="A18" s="12" t="s">
        <v>43</v>
      </c>
      <c r="B18" s="13" t="s">
        <v>44</v>
      </c>
      <c r="C18" s="45">
        <v>231515.44</v>
      </c>
      <c r="D18" s="46">
        <v>264228.34999999998</v>
      </c>
      <c r="E18" s="14">
        <v>227225.35</v>
      </c>
      <c r="F18" s="45">
        <v>245852.52000000002</v>
      </c>
      <c r="G18" s="46">
        <v>281293.64999999997</v>
      </c>
      <c r="H18" s="14">
        <f t="shared" si="1"/>
        <v>284065.45</v>
      </c>
      <c r="I18" s="14"/>
      <c r="J18" s="14">
        <v>6729.8</v>
      </c>
      <c r="K18" s="14">
        <v>121091</v>
      </c>
      <c r="L18" s="14">
        <v>153744.65</v>
      </c>
      <c r="M18" s="14"/>
      <c r="N18" s="14">
        <v>2500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</row>
    <row r="19" spans="1:732" ht="19.5" customHeight="1" outlineLevel="1" x14ac:dyDescent="0.3">
      <c r="A19" s="16" t="s">
        <v>45</v>
      </c>
      <c r="B19" s="17" t="s">
        <v>19</v>
      </c>
      <c r="C19" s="47">
        <v>195471.55</v>
      </c>
      <c r="D19" s="48">
        <v>223003</v>
      </c>
      <c r="E19" s="18">
        <v>186000</v>
      </c>
      <c r="F19" s="47">
        <v>245852.52000000002</v>
      </c>
      <c r="G19" s="48">
        <v>240068.30249999999</v>
      </c>
      <c r="H19" s="18">
        <f t="shared" si="1"/>
        <v>9229.7999999999993</v>
      </c>
      <c r="I19" s="19"/>
      <c r="J19" s="19">
        <v>6729.8</v>
      </c>
      <c r="K19" s="19"/>
      <c r="L19" s="19"/>
      <c r="M19" s="19"/>
      <c r="N19" s="19">
        <v>2500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732" outlineLevel="1" x14ac:dyDescent="0.3">
      <c r="A20" s="16" t="s">
        <v>46</v>
      </c>
      <c r="B20" s="17" t="s">
        <v>47</v>
      </c>
      <c r="C20" s="47">
        <v>36007.879999999997</v>
      </c>
      <c r="D20" s="48">
        <v>41225.35</v>
      </c>
      <c r="E20" s="18">
        <v>41225.35</v>
      </c>
      <c r="F20" s="47">
        <v>0</v>
      </c>
      <c r="G20" s="48">
        <v>41225.347499999996</v>
      </c>
      <c r="H20" s="18">
        <f t="shared" si="1"/>
        <v>0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732" outlineLevel="1" x14ac:dyDescent="0.3">
      <c r="A21" s="16" t="s">
        <v>48</v>
      </c>
      <c r="B21" s="17" t="s">
        <v>13</v>
      </c>
      <c r="C21" s="47">
        <v>36.01</v>
      </c>
      <c r="D21" s="48"/>
      <c r="E21" s="18"/>
      <c r="F21" s="47">
        <v>0</v>
      </c>
      <c r="G21" s="48">
        <v>0</v>
      </c>
      <c r="H21" s="18">
        <f t="shared" si="1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732" s="15" customFormat="1" x14ac:dyDescent="0.3">
      <c r="A22" s="12" t="s">
        <v>49</v>
      </c>
      <c r="B22" s="13" t="s">
        <v>50</v>
      </c>
      <c r="C22" s="45">
        <v>684046.22</v>
      </c>
      <c r="D22" s="46">
        <v>544578.01</v>
      </c>
      <c r="E22" s="14">
        <v>563836</v>
      </c>
      <c r="F22" s="45">
        <v>653590.66</v>
      </c>
      <c r="G22" s="46">
        <v>578740.06000000006</v>
      </c>
      <c r="H22" s="14">
        <f t="shared" si="1"/>
        <v>608240.06000000006</v>
      </c>
      <c r="I22" s="14"/>
      <c r="J22" s="14"/>
      <c r="K22" s="14">
        <v>106256</v>
      </c>
      <c r="L22" s="14">
        <v>385984.06</v>
      </c>
      <c r="M22" s="14"/>
      <c r="N22" s="14">
        <v>116000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</row>
    <row r="23" spans="1:732" outlineLevel="1" x14ac:dyDescent="0.3">
      <c r="A23" s="16" t="s">
        <v>51</v>
      </c>
      <c r="B23" s="17" t="s">
        <v>19</v>
      </c>
      <c r="C23" s="47">
        <v>605843.72</v>
      </c>
      <c r="D23" s="48">
        <v>466942</v>
      </c>
      <c r="E23" s="18">
        <v>490000</v>
      </c>
      <c r="F23" s="47">
        <v>653590.66</v>
      </c>
      <c r="G23" s="48">
        <v>504904.05099999998</v>
      </c>
      <c r="H23" s="18">
        <f t="shared" si="1"/>
        <v>0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732" outlineLevel="1" x14ac:dyDescent="0.3">
      <c r="A24" s="16" t="s">
        <v>52</v>
      </c>
      <c r="B24" s="17" t="s">
        <v>53</v>
      </c>
      <c r="C24" s="47">
        <v>78202.5</v>
      </c>
      <c r="D24" s="48">
        <v>73836.009999999995</v>
      </c>
      <c r="E24" s="18">
        <v>73836</v>
      </c>
      <c r="F24" s="47">
        <v>0</v>
      </c>
      <c r="G24" s="48">
        <v>73836.008999999991</v>
      </c>
      <c r="H24" s="18">
        <f t="shared" si="1"/>
        <v>0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732" outlineLevel="1" x14ac:dyDescent="0.3">
      <c r="A25" s="16" t="s">
        <v>85</v>
      </c>
      <c r="B25" s="17" t="s">
        <v>13</v>
      </c>
      <c r="C25" s="47"/>
      <c r="D25" s="48">
        <v>3800</v>
      </c>
      <c r="E25" s="18"/>
      <c r="F25" s="47"/>
      <c r="G25" s="48"/>
      <c r="H25" s="18">
        <f t="shared" si="1"/>
        <v>0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732" s="15" customFormat="1" x14ac:dyDescent="0.3">
      <c r="A26" s="12" t="s">
        <v>54</v>
      </c>
      <c r="B26" s="13" t="s">
        <v>21</v>
      </c>
      <c r="C26" s="45">
        <v>31473.51</v>
      </c>
      <c r="D26" s="46">
        <v>34000</v>
      </c>
      <c r="E26" s="14">
        <v>55300</v>
      </c>
      <c r="F26" s="45">
        <v>23226.120000000003</v>
      </c>
      <c r="G26" s="46">
        <v>21831.542857142857</v>
      </c>
      <c r="H26" s="14">
        <f t="shared" si="1"/>
        <v>21487</v>
      </c>
      <c r="I26" s="14"/>
      <c r="J26" s="14">
        <v>18000</v>
      </c>
      <c r="K26" s="14"/>
      <c r="L26" s="14"/>
      <c r="M26" s="14"/>
      <c r="N26" s="14">
        <v>3000</v>
      </c>
      <c r="O26" s="14"/>
      <c r="P26" s="14"/>
      <c r="Q26" s="14"/>
      <c r="R26" s="14">
        <v>487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</row>
    <row r="27" spans="1:732" outlineLevel="1" x14ac:dyDescent="0.3">
      <c r="A27" s="16" t="s">
        <v>55</v>
      </c>
      <c r="B27" s="17" t="s">
        <v>56</v>
      </c>
      <c r="C27" s="47">
        <v>30930.57</v>
      </c>
      <c r="D27" s="48">
        <v>32000</v>
      </c>
      <c r="E27" s="18">
        <v>53000</v>
      </c>
      <c r="F27" s="47">
        <v>22176.2</v>
      </c>
      <c r="G27" s="48">
        <v>20632</v>
      </c>
      <c r="H27" s="18">
        <f t="shared" si="1"/>
        <v>21000</v>
      </c>
      <c r="I27" s="19"/>
      <c r="J27" s="19">
        <v>18000</v>
      </c>
      <c r="K27" s="19"/>
      <c r="L27" s="19"/>
      <c r="M27" s="19"/>
      <c r="N27" s="19">
        <v>3000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732" outlineLevel="1" x14ac:dyDescent="0.3">
      <c r="A28" s="16" t="s">
        <v>57</v>
      </c>
      <c r="B28" s="17" t="s">
        <v>58</v>
      </c>
      <c r="C28" s="47">
        <v>263.14</v>
      </c>
      <c r="D28" s="48">
        <v>1000</v>
      </c>
      <c r="E28" s="18">
        <v>2300</v>
      </c>
      <c r="F28" s="47">
        <v>554.14</v>
      </c>
      <c r="G28" s="48">
        <v>697.02857142857147</v>
      </c>
      <c r="H28" s="18">
        <f t="shared" si="1"/>
        <v>487</v>
      </c>
      <c r="I28" s="19"/>
      <c r="J28" s="19"/>
      <c r="K28" s="19"/>
      <c r="L28" s="19"/>
      <c r="M28" s="19"/>
      <c r="N28" s="19"/>
      <c r="O28" s="19"/>
      <c r="P28" s="19"/>
      <c r="Q28" s="19"/>
      <c r="R28" s="19">
        <v>487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732" outlineLevel="1" x14ac:dyDescent="0.3">
      <c r="A29" s="16" t="s">
        <v>59</v>
      </c>
      <c r="B29" s="17" t="s">
        <v>60</v>
      </c>
      <c r="C29" s="47">
        <v>279.8</v>
      </c>
      <c r="D29" s="48">
        <v>1000</v>
      </c>
      <c r="E29" s="18"/>
      <c r="F29" s="47">
        <v>495.78</v>
      </c>
      <c r="G29" s="48">
        <v>502.51428571428573</v>
      </c>
      <c r="H29" s="18">
        <f t="shared" si="1"/>
        <v>0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732" s="15" customFormat="1" x14ac:dyDescent="0.3">
      <c r="A30" s="12" t="s">
        <v>61</v>
      </c>
      <c r="B30" s="13" t="s">
        <v>18</v>
      </c>
      <c r="C30" s="45">
        <v>31320.67</v>
      </c>
      <c r="D30" s="46">
        <v>50067</v>
      </c>
      <c r="E30" s="14">
        <v>57300</v>
      </c>
      <c r="F30" s="45">
        <v>17201.48</v>
      </c>
      <c r="G30" s="46">
        <v>16020</v>
      </c>
      <c r="H30" s="14">
        <f t="shared" si="1"/>
        <v>13500</v>
      </c>
      <c r="I30" s="14"/>
      <c r="J30" s="14">
        <v>13500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</row>
    <row r="31" spans="1:732" outlineLevel="1" x14ac:dyDescent="0.3">
      <c r="A31" s="16" t="s">
        <v>62</v>
      </c>
      <c r="B31" s="17" t="s">
        <v>63</v>
      </c>
      <c r="C31" s="47">
        <v>996.08</v>
      </c>
      <c r="D31" s="48">
        <v>1900</v>
      </c>
      <c r="E31" s="18">
        <v>4500</v>
      </c>
      <c r="F31" s="47">
        <v>0</v>
      </c>
      <c r="G31" s="48">
        <v>0</v>
      </c>
      <c r="H31" s="18">
        <f t="shared" si="1"/>
        <v>0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732" outlineLevel="1" x14ac:dyDescent="0.3">
      <c r="A32" s="16" t="s">
        <v>64</v>
      </c>
      <c r="B32" s="17" t="s">
        <v>65</v>
      </c>
      <c r="C32" s="47">
        <v>247.7</v>
      </c>
      <c r="D32" s="48">
        <v>1237</v>
      </c>
      <c r="E32" s="18"/>
      <c r="F32" s="47">
        <v>80.88</v>
      </c>
      <c r="G32" s="48">
        <v>0</v>
      </c>
      <c r="H32" s="18">
        <f t="shared" si="1"/>
        <v>0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outlineLevel="1" x14ac:dyDescent="0.3">
      <c r="A33" s="16" t="s">
        <v>66</v>
      </c>
      <c r="B33" s="17" t="s">
        <v>67</v>
      </c>
      <c r="C33" s="47"/>
      <c r="D33" s="48"/>
      <c r="E33" s="18"/>
      <c r="F33" s="47">
        <v>0</v>
      </c>
      <c r="G33" s="48">
        <v>0</v>
      </c>
      <c r="H33" s="18">
        <f t="shared" si="1"/>
        <v>0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outlineLevel="1" x14ac:dyDescent="0.3">
      <c r="A34" s="16" t="s">
        <v>68</v>
      </c>
      <c r="B34" s="17" t="s">
        <v>69</v>
      </c>
      <c r="C34" s="47">
        <v>29846.89</v>
      </c>
      <c r="D34" s="48">
        <v>45000</v>
      </c>
      <c r="E34" s="18">
        <v>52000</v>
      </c>
      <c r="F34" s="47">
        <v>0</v>
      </c>
      <c r="G34" s="48">
        <v>0</v>
      </c>
      <c r="H34" s="18">
        <f t="shared" si="1"/>
        <v>0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outlineLevel="1" x14ac:dyDescent="0.3">
      <c r="A35" s="16" t="s">
        <v>70</v>
      </c>
      <c r="B35" s="17" t="s">
        <v>71</v>
      </c>
      <c r="C35" s="47"/>
      <c r="D35" s="48">
        <v>930</v>
      </c>
      <c r="E35" s="18">
        <v>800</v>
      </c>
      <c r="F35" s="47">
        <v>0</v>
      </c>
      <c r="G35" s="48">
        <v>0</v>
      </c>
      <c r="H35" s="18">
        <f t="shared" si="1"/>
        <v>0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outlineLevel="1" x14ac:dyDescent="0.3">
      <c r="A36" s="16" t="s">
        <v>72</v>
      </c>
      <c r="B36" s="17" t="s">
        <v>13</v>
      </c>
      <c r="C36" s="47">
        <v>230</v>
      </c>
      <c r="D36" s="48">
        <v>1000</v>
      </c>
      <c r="E36" s="18"/>
      <c r="F36" s="47">
        <v>17120.599999999999</v>
      </c>
      <c r="G36" s="48">
        <v>16020</v>
      </c>
      <c r="H36" s="18">
        <f t="shared" si="1"/>
        <v>13500</v>
      </c>
      <c r="I36" s="19"/>
      <c r="J36" s="19">
        <v>13500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40" spans="1:28" x14ac:dyDescent="0.3">
      <c r="F40" s="52"/>
      <c r="G40" s="53"/>
      <c r="H40" s="31"/>
    </row>
    <row r="41" spans="1:28" x14ac:dyDescent="0.3">
      <c r="F41" s="52"/>
      <c r="G41" s="53"/>
      <c r="H41" s="31"/>
    </row>
    <row r="42" spans="1:28" x14ac:dyDescent="0.3">
      <c r="F42" s="52"/>
      <c r="G42" s="53"/>
      <c r="H42" s="31"/>
    </row>
    <row r="43" spans="1:28" x14ac:dyDescent="0.3">
      <c r="F43" s="52"/>
      <c r="G43" s="53"/>
      <c r="H43" s="31"/>
    </row>
    <row r="44" spans="1:28" x14ac:dyDescent="0.3">
      <c r="F44" s="52"/>
      <c r="G44" s="53"/>
      <c r="H44" s="31"/>
    </row>
    <row r="45" spans="1:28" x14ac:dyDescent="0.3">
      <c r="F45" s="52"/>
      <c r="G45" s="53"/>
      <c r="H45" s="31"/>
    </row>
    <row r="46" spans="1:28" x14ac:dyDescent="0.3">
      <c r="F46" s="52"/>
      <c r="G46" s="53"/>
      <c r="H46" s="31"/>
    </row>
    <row r="47" spans="1:28" x14ac:dyDescent="0.3">
      <c r="F47" s="52"/>
      <c r="G47" s="53"/>
      <c r="H47" s="31"/>
    </row>
    <row r="48" spans="1:28" x14ac:dyDescent="0.3">
      <c r="F48" s="52"/>
      <c r="G48" s="53"/>
      <c r="H48" s="31"/>
    </row>
    <row r="49" spans="6:8" x14ac:dyDescent="0.3">
      <c r="F49" s="52"/>
      <c r="G49" s="53"/>
      <c r="H49" s="31"/>
    </row>
    <row r="50" spans="6:8" x14ac:dyDescent="0.3">
      <c r="F50" s="52"/>
      <c r="G50" s="53"/>
      <c r="H50" s="31"/>
    </row>
    <row r="51" spans="6:8" x14ac:dyDescent="0.3">
      <c r="F51" s="52"/>
      <c r="G51" s="53"/>
      <c r="H51" s="31"/>
    </row>
    <row r="52" spans="6:8" x14ac:dyDescent="0.3">
      <c r="F52" s="52"/>
      <c r="G52" s="53"/>
      <c r="H52" s="31"/>
    </row>
    <row r="53" spans="6:8" x14ac:dyDescent="0.3">
      <c r="F53" s="52"/>
      <c r="G53" s="53"/>
      <c r="H53" s="31"/>
    </row>
    <row r="54" spans="6:8" x14ac:dyDescent="0.3">
      <c r="F54" s="52"/>
      <c r="G54" s="53"/>
      <c r="H54" s="31"/>
    </row>
  </sheetData>
  <sheetProtection algorithmName="SHA-512" hashValue="m7zxaztgkL2/3xqNl/YUYsBckrdpHqy95Tk9nOIfReYgW8WcJ4fJTqhDp6ChEmKLqODKb0WTXWhjGGEGTBKLdA==" saltValue="A7Xz71eGw/SqRjaO2R3cAA==" spinCount="100000" sheet="1" objects="1" scenarios="1" selectLockedCells="1" selectUnlockedCells="1"/>
  <mergeCells count="4">
    <mergeCell ref="C2:E2"/>
    <mergeCell ref="F2:H2"/>
    <mergeCell ref="I2:R2"/>
    <mergeCell ref="S2:A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5A36-4854-4428-B481-DDE88387F91A}">
  <dimension ref="M31:Q38"/>
  <sheetViews>
    <sheetView workbookViewId="0">
      <selection activeCell="O17" sqref="O17:O19"/>
    </sheetView>
  </sheetViews>
  <sheetFormatPr defaultRowHeight="15" x14ac:dyDescent="0.25"/>
  <sheetData>
    <row r="31" spans="17:17" x14ac:dyDescent="0.25">
      <c r="Q31">
        <f>10.96*1.095</f>
        <v>12.001200000000001</v>
      </c>
    </row>
    <row r="32" spans="17:17" x14ac:dyDescent="0.25">
      <c r="Q32">
        <f>22.83*1.095</f>
        <v>24.998849999999997</v>
      </c>
    </row>
    <row r="33" spans="13:17" x14ac:dyDescent="0.25">
      <c r="Q33">
        <f>2*25+8*12</f>
        <v>146</v>
      </c>
    </row>
    <row r="34" spans="13:17" x14ac:dyDescent="0.25">
      <c r="Q34">
        <f>146/1.095</f>
        <v>133.33333333333334</v>
      </c>
    </row>
    <row r="36" spans="13:17" x14ac:dyDescent="0.25">
      <c r="M36">
        <f>91375.75-36869.31</f>
        <v>54506.44</v>
      </c>
    </row>
    <row r="37" spans="13:17" x14ac:dyDescent="0.25">
      <c r="M37">
        <f>127245.37-36869.31</f>
        <v>90376.06</v>
      </c>
    </row>
    <row r="38" spans="13:17" x14ac:dyDescent="0.25">
      <c r="M38">
        <f>+M37-M36</f>
        <v>35869.619999999995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3a2ae7-7907-45fd-bbd5-f8c9ad49b855}" enabled="1" method="Privileged" siteId="{44713459-d425-4dce-831a-11ab5a1d3c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podrobni načrt 2026</vt:lpstr>
      <vt:lpstr>List2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Urša Mali</dc:creator>
  <cp:lastModifiedBy>Tomo Česen</cp:lastModifiedBy>
  <dcterms:created xsi:type="dcterms:W3CDTF">2025-06-25T15:02:00Z</dcterms:created>
  <dcterms:modified xsi:type="dcterms:W3CDTF">2026-01-30T09:29:11Z</dcterms:modified>
</cp:coreProperties>
</file>